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Trabajo\jramirez\Downloads\"/>
    </mc:Choice>
  </mc:AlternateContent>
  <xr:revisionPtr revIDLastSave="0" documentId="8_{F6580162-34E5-4143-88D0-24E463B75DCF}" xr6:coauthVersionLast="47" xr6:coauthVersionMax="47" xr10:uidLastSave="{00000000-0000-0000-0000-000000000000}"/>
  <bookViews>
    <workbookView xWindow="14295" yWindow="0" windowWidth="14610" windowHeight="15585" xr2:uid="{B46DE5FC-50FE-4101-B30D-BD8BD82A61A2}"/>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1" i="1" l="1"/>
  <c r="F432" i="1"/>
  <c r="F433" i="1"/>
  <c r="F434" i="1"/>
  <c r="F435" i="1"/>
  <c r="F436" i="1"/>
  <c r="F437" i="1"/>
  <c r="F438" i="1"/>
  <c r="F439" i="1"/>
  <c r="F440" i="1"/>
  <c r="F441" i="1"/>
  <c r="F442" i="1"/>
  <c r="F443" i="1"/>
  <c r="F445" i="1"/>
  <c r="F446" i="1"/>
  <c r="F452" i="1"/>
  <c r="F453" i="1"/>
  <c r="F454" i="1"/>
  <c r="F458" i="1"/>
  <c r="F461" i="1"/>
  <c r="F462" i="1"/>
  <c r="F463" i="1"/>
  <c r="F464" i="1"/>
  <c r="F465" i="1"/>
  <c r="F466" i="1"/>
  <c r="F467" i="1"/>
  <c r="F468" i="1"/>
  <c r="F469" i="1"/>
  <c r="F470" i="1"/>
  <c r="F471" i="1"/>
  <c r="F472" i="1"/>
  <c r="F474" i="1"/>
  <c r="F475" i="1"/>
  <c r="F430" i="1"/>
  <c r="D473" i="1"/>
  <c r="F473" i="1" s="1"/>
  <c r="D460" i="1"/>
  <c r="F460" i="1" s="1"/>
  <c r="D459" i="1"/>
  <c r="F459" i="1" s="1"/>
  <c r="D458" i="1"/>
  <c r="D457" i="1"/>
  <c r="F457" i="1" s="1"/>
  <c r="D456" i="1"/>
  <c r="F456" i="1" s="1"/>
  <c r="D455" i="1"/>
  <c r="F455" i="1" s="1"/>
  <c r="D454" i="1"/>
  <c r="D453" i="1"/>
  <c r="D452" i="1"/>
  <c r="D451" i="1"/>
  <c r="F451" i="1" s="1"/>
  <c r="D450" i="1"/>
  <c r="F450" i="1" s="1"/>
  <c r="D449" i="1"/>
  <c r="F449" i="1" s="1"/>
  <c r="D448" i="1"/>
  <c r="F448" i="1" s="1"/>
  <c r="D447" i="1"/>
  <c r="F447" i="1" s="1"/>
  <c r="D446" i="1"/>
  <c r="D444" i="1"/>
  <c r="F444" i="1" s="1"/>
  <c r="F104" i="1" l="1"/>
  <c r="F107" i="1"/>
  <c r="F108" i="1"/>
  <c r="F109" i="1"/>
  <c r="F110" i="1"/>
  <c r="F111" i="1"/>
  <c r="F112" i="1"/>
  <c r="F113" i="1"/>
  <c r="F114" i="1"/>
  <c r="F115" i="1"/>
  <c r="F116" i="1"/>
  <c r="F117" i="1"/>
  <c r="F119" i="1"/>
  <c r="F120" i="1"/>
  <c r="F121" i="1"/>
  <c r="F122" i="1"/>
  <c r="F123" i="1"/>
  <c r="F124" i="1"/>
  <c r="F126" i="1"/>
  <c r="F127" i="1"/>
  <c r="F128" i="1"/>
  <c r="F129" i="1"/>
  <c r="F130" i="1"/>
  <c r="F131" i="1"/>
  <c r="F132" i="1"/>
  <c r="F133" i="1"/>
  <c r="F134" i="1"/>
  <c r="F135" i="1"/>
  <c r="F136" i="1"/>
  <c r="F137" i="1"/>
  <c r="F138" i="1"/>
  <c r="F139" i="1"/>
  <c r="F140" i="1"/>
  <c r="F141" i="1"/>
  <c r="F142" i="1"/>
  <c r="F144" i="1"/>
  <c r="F145" i="1"/>
  <c r="F146" i="1"/>
  <c r="F148" i="1"/>
  <c r="F149" i="1"/>
  <c r="F150" i="1"/>
  <c r="F151" i="1"/>
  <c r="F152" i="1"/>
  <c r="F153" i="1"/>
  <c r="F155" i="1"/>
  <c r="F156" i="1"/>
  <c r="F157" i="1"/>
  <c r="F159" i="1"/>
  <c r="F160" i="1"/>
  <c r="F161" i="1"/>
  <c r="F162" i="1"/>
  <c r="F164" i="1"/>
  <c r="F165" i="1"/>
  <c r="F166" i="1"/>
  <c r="F168" i="1"/>
  <c r="F169" i="1"/>
  <c r="F170" i="1"/>
  <c r="F172" i="1"/>
  <c r="F173" i="1"/>
  <c r="F174" i="1"/>
  <c r="F175" i="1"/>
  <c r="F176" i="1"/>
  <c r="F177" i="1"/>
  <c r="F178" i="1"/>
  <c r="F179" i="1"/>
  <c r="F180" i="1"/>
  <c r="F181" i="1"/>
  <c r="F182" i="1"/>
  <c r="F183" i="1"/>
  <c r="F187" i="1"/>
  <c r="F188" i="1"/>
  <c r="F189" i="1"/>
  <c r="F190" i="1"/>
  <c r="F191" i="1"/>
  <c r="F192" i="1"/>
  <c r="F193" i="1"/>
  <c r="F194" i="1"/>
  <c r="F195" i="1"/>
  <c r="F196" i="1"/>
  <c r="F197" i="1"/>
  <c r="F198" i="1"/>
  <c r="F199" i="1"/>
  <c r="F201" i="1"/>
  <c r="F202" i="1"/>
  <c r="F203" i="1"/>
  <c r="F204" i="1"/>
  <c r="F206" i="1"/>
  <c r="F207" i="1"/>
  <c r="F208" i="1"/>
  <c r="F209" i="1"/>
  <c r="F211" i="1"/>
  <c r="F212" i="1"/>
  <c r="F213" i="1"/>
  <c r="F215" i="1"/>
  <c r="F217" i="1"/>
  <c r="F218" i="1"/>
  <c r="F220" i="1"/>
  <c r="F221" i="1"/>
  <c r="F223" i="1"/>
  <c r="F224" i="1"/>
  <c r="F225" i="1"/>
  <c r="F228" i="1"/>
  <c r="F229" i="1"/>
  <c r="F230" i="1"/>
  <c r="F231" i="1"/>
  <c r="F232" i="1"/>
  <c r="F233" i="1"/>
  <c r="F234" i="1"/>
  <c r="F235" i="1"/>
  <c r="F236" i="1"/>
  <c r="F237" i="1"/>
  <c r="F238" i="1"/>
  <c r="F239" i="1"/>
  <c r="F240" i="1"/>
  <c r="F241" i="1"/>
  <c r="F242" i="1"/>
  <c r="F243" i="1"/>
  <c r="F244" i="1"/>
  <c r="F245" i="1"/>
  <c r="F246" i="1"/>
  <c r="F247" i="1"/>
  <c r="F248" i="1"/>
  <c r="F249" i="1"/>
  <c r="F251" i="1"/>
  <c r="F253" i="1"/>
  <c r="F254" i="1"/>
  <c r="F255" i="1"/>
  <c r="F256" i="1"/>
  <c r="F257" i="1"/>
  <c r="F259" i="1"/>
  <c r="F261" i="1"/>
  <c r="F262" i="1"/>
  <c r="F263" i="1"/>
  <c r="F264" i="1"/>
  <c r="F265" i="1"/>
  <c r="F266" i="1"/>
  <c r="F269" i="1"/>
  <c r="F270" i="1"/>
  <c r="F271" i="1"/>
  <c r="F272" i="1"/>
  <c r="F273" i="1"/>
  <c r="F274" i="1"/>
  <c r="F275" i="1"/>
  <c r="F276" i="1"/>
  <c r="F277" i="1"/>
  <c r="F278" i="1"/>
  <c r="F279" i="1"/>
  <c r="F280" i="1"/>
  <c r="F281" i="1"/>
  <c r="F282" i="1"/>
  <c r="F283" i="1"/>
  <c r="F284" i="1"/>
  <c r="F286" i="1"/>
  <c r="F287" i="1"/>
  <c r="F288" i="1"/>
  <c r="F289" i="1"/>
  <c r="F290" i="1"/>
  <c r="F291" i="1"/>
  <c r="F293" i="1"/>
  <c r="F294" i="1"/>
  <c r="F296" i="1"/>
  <c r="F297" i="1"/>
  <c r="F298" i="1"/>
  <c r="F299" i="1"/>
  <c r="F300" i="1"/>
  <c r="F302" i="1"/>
  <c r="F304" i="1"/>
  <c r="F305" i="1"/>
  <c r="F306" i="1"/>
  <c r="F307" i="1"/>
  <c r="F308" i="1"/>
  <c r="F309" i="1"/>
  <c r="F312" i="1"/>
  <c r="F313" i="1"/>
  <c r="F314" i="1"/>
  <c r="F315" i="1"/>
  <c r="F316" i="1"/>
  <c r="F317" i="1"/>
  <c r="F318" i="1"/>
  <c r="F319" i="1"/>
  <c r="F320" i="1"/>
  <c r="F321" i="1"/>
  <c r="F322" i="1"/>
  <c r="F323" i="1"/>
  <c r="F324" i="1"/>
  <c r="F325" i="1"/>
  <c r="F326" i="1"/>
  <c r="F327" i="1"/>
  <c r="F328" i="1"/>
  <c r="F329" i="1"/>
  <c r="F330" i="1"/>
  <c r="F332" i="1"/>
  <c r="F333" i="1"/>
  <c r="F334" i="1"/>
  <c r="F335" i="1"/>
  <c r="F336" i="1"/>
  <c r="F337" i="1"/>
  <c r="F339" i="1"/>
  <c r="F340" i="1"/>
  <c r="F341" i="1"/>
  <c r="F342" i="1"/>
  <c r="F344" i="1"/>
  <c r="F346" i="1"/>
  <c r="F347" i="1"/>
  <c r="F348" i="1"/>
  <c r="F350" i="1"/>
  <c r="F351" i="1"/>
  <c r="F352" i="1"/>
  <c r="F353" i="1"/>
  <c r="F354" i="1"/>
  <c r="F357" i="1"/>
  <c r="F358" i="1"/>
  <c r="F359" i="1"/>
  <c r="F360" i="1"/>
  <c r="F361" i="1"/>
  <c r="F362" i="1"/>
  <c r="F363" i="1"/>
  <c r="F364" i="1"/>
  <c r="F366" i="1"/>
  <c r="F367" i="1"/>
  <c r="F368" i="1"/>
  <c r="F369" i="1"/>
  <c r="F370" i="1"/>
  <c r="F371" i="1"/>
  <c r="F373" i="1"/>
  <c r="F374" i="1"/>
  <c r="F375" i="1"/>
  <c r="F377" i="1"/>
  <c r="F379" i="1"/>
  <c r="F380" i="1"/>
  <c r="F381" i="1"/>
  <c r="F384" i="1"/>
  <c r="F385" i="1"/>
  <c r="F386" i="1"/>
  <c r="F387" i="1"/>
  <c r="F389" i="1"/>
  <c r="F390" i="1"/>
  <c r="F391" i="1"/>
  <c r="F392" i="1"/>
  <c r="F393" i="1"/>
  <c r="F394" i="1"/>
  <c r="F395" i="1"/>
  <c r="F397" i="1"/>
  <c r="F398" i="1"/>
  <c r="F399" i="1"/>
  <c r="F400" i="1"/>
  <c r="F401" i="1"/>
  <c r="F403" i="1"/>
  <c r="F406" i="1"/>
  <c r="F407" i="1"/>
  <c r="F408" i="1"/>
  <c r="F409" i="1"/>
  <c r="F410" i="1"/>
  <c r="F411" i="1"/>
  <c r="F412" i="1"/>
  <c r="F413" i="1"/>
  <c r="F415" i="1"/>
  <c r="F416" i="1"/>
  <c r="F418" i="1"/>
  <c r="F419" i="1"/>
  <c r="F420" i="1"/>
  <c r="F421" i="1"/>
  <c r="F422" i="1"/>
  <c r="F424" i="1"/>
  <c r="F426" i="1"/>
  <c r="F427" i="1"/>
  <c r="F8" i="1"/>
  <c r="F9" i="1"/>
  <c r="F10" i="1"/>
  <c r="F11" i="1"/>
  <c r="F12" i="1"/>
  <c r="F13" i="1"/>
  <c r="F14" i="1"/>
  <c r="F15" i="1"/>
  <c r="F16" i="1"/>
  <c r="F17" i="1"/>
  <c r="F18" i="1"/>
  <c r="F19" i="1"/>
  <c r="F20" i="1"/>
  <c r="F21" i="1"/>
  <c r="F23" i="1"/>
  <c r="F24" i="1"/>
  <c r="F25" i="1"/>
  <c r="F26" i="1"/>
  <c r="F27" i="1"/>
  <c r="F30" i="1"/>
  <c r="F31" i="1"/>
  <c r="F32" i="1"/>
  <c r="F34" i="1"/>
  <c r="F35" i="1"/>
  <c r="F36" i="1"/>
  <c r="F37" i="1"/>
  <c r="F38" i="1"/>
  <c r="F39" i="1"/>
  <c r="F40" i="1"/>
  <c r="F41" i="1"/>
  <c r="F42" i="1"/>
  <c r="F43" i="1"/>
  <c r="F44" i="1"/>
  <c r="F45" i="1"/>
  <c r="F46" i="1"/>
  <c r="F47" i="1"/>
  <c r="F48" i="1"/>
  <c r="F49" i="1"/>
  <c r="F50" i="1"/>
  <c r="F51" i="1"/>
  <c r="F53" i="1"/>
  <c r="F54" i="1"/>
  <c r="F56" i="1"/>
  <c r="F57" i="1"/>
  <c r="F58" i="1"/>
  <c r="F59" i="1"/>
  <c r="F60" i="1"/>
  <c r="F61" i="1"/>
  <c r="F62" i="1"/>
  <c r="F63" i="1"/>
  <c r="F64" i="1"/>
  <c r="F65" i="1"/>
  <c r="F67" i="1"/>
  <c r="F68" i="1"/>
  <c r="F69" i="1"/>
  <c r="F70" i="1"/>
  <c r="F71" i="1"/>
  <c r="F72" i="1"/>
  <c r="F73" i="1"/>
  <c r="F74" i="1"/>
  <c r="F75" i="1"/>
  <c r="F76" i="1"/>
  <c r="F77" i="1"/>
  <c r="F79" i="1"/>
  <c r="F80" i="1"/>
  <c r="F81" i="1"/>
  <c r="F82" i="1"/>
  <c r="F83" i="1"/>
  <c r="F84" i="1"/>
  <c r="F85" i="1"/>
  <c r="F86" i="1"/>
  <c r="F87" i="1"/>
  <c r="F88" i="1"/>
  <c r="F89" i="1"/>
  <c r="F90" i="1"/>
  <c r="F91" i="1"/>
  <c r="F92" i="1"/>
  <c r="F93" i="1"/>
  <c r="F94" i="1"/>
  <c r="F95" i="1"/>
  <c r="F96" i="1"/>
  <c r="F97" i="1"/>
  <c r="F98" i="1"/>
  <c r="F99" i="1"/>
  <c r="F100" i="1"/>
  <c r="F101" i="1"/>
  <c r="F102" i="1"/>
  <c r="F103" i="1"/>
  <c r="F7" i="1"/>
  <c r="F428" i="1" l="1"/>
  <c r="F105" i="1"/>
  <c r="F184" i="1"/>
  <c r="F5" i="1"/>
  <c r="F477" i="1" l="1"/>
  <c r="F479" i="1" s="1"/>
  <c r="F478" i="1" l="1"/>
  <c r="F480" i="1"/>
  <c r="F481" i="1" s="1"/>
  <c r="F4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06" authorId="0" shapeId="0" xr:uid="{7E23D737-0718-4AC9-ABC1-034C3068EB29}">
      <text>
        <r>
          <rPr>
            <sz val="11"/>
            <color theme="1"/>
            <rFont val="Calibri"/>
            <family val="2"/>
            <scheme val="minor"/>
          </rPr>
          <t>======
ID#AAABp1t89KY
Usuario    (2025-08-13 16:10:53)
Modificar la capacidad e los filtros, ya que el caudal recirculante es de 1.5 Lps</t>
        </r>
      </text>
    </comment>
    <comment ref="B207" authorId="0" shapeId="0" xr:uid="{C8F27B4C-D303-48A4-A205-26FD6DF06D44}">
      <text>
        <r>
          <rPr>
            <sz val="11"/>
            <color theme="1"/>
            <rFont val="Calibri"/>
            <family val="2"/>
            <scheme val="minor"/>
          </rPr>
          <t>======
ID#AAABp1t89J4
Usuario    (2025-08-13 16:10:53)
Modificar la potencia de los equipos, y punto de operación</t>
        </r>
      </text>
    </comment>
    <comment ref="B211" authorId="0" shapeId="0" xr:uid="{07F3DCA7-3542-4928-86B0-FF6BBCAE8CBB}">
      <text>
        <r>
          <rPr>
            <sz val="11"/>
            <color theme="1"/>
            <rFont val="Calibri"/>
            <family val="2"/>
            <scheme val="minor"/>
          </rPr>
          <t>======
ID#AAABp1t89KE
Usuario    (2025-08-13 16:10:53)
Se cambio el punto de operación de la bomba</t>
        </r>
      </text>
    </comment>
    <comment ref="E215" authorId="0" shapeId="0" xr:uid="{B5C72EA7-6707-4F76-B613-5649C8A54B01}">
      <text>
        <r>
          <rPr>
            <sz val="11"/>
            <color theme="1"/>
            <rFont val="Calibri"/>
            <family val="2"/>
            <scheme val="minor"/>
          </rPr>
          <t>======
ID#AAABp1t89KQ
Usuario    (2025-08-13 16:10:53)
Se eliminaron las valvulas de este capitulo</t>
        </r>
      </text>
    </comment>
    <comment ref="B217" authorId="0" shapeId="0" xr:uid="{594E525D-3E1A-489B-8E3A-B88D98C1E429}">
      <text>
        <r>
          <rPr>
            <sz val="11"/>
            <color theme="1"/>
            <rFont val="Calibri"/>
            <family val="2"/>
            <scheme val="minor"/>
          </rPr>
          <t>======
ID#AAABp1t89J8
Usuario    (2025-08-13 16:10:53)
Se modifico la potencia de la bomba, pasando de 1 a 2HP</t>
        </r>
      </text>
    </comment>
    <comment ref="E302" authorId="0" shapeId="0" xr:uid="{41FFF0DD-0398-471D-AB5C-754FE36B953C}">
      <text>
        <r>
          <rPr>
            <sz val="11"/>
            <color theme="1"/>
            <rFont val="Calibri"/>
            <family val="2"/>
            <scheme val="minor"/>
          </rPr>
          <t>======
ID#AAABp1t89KA
Usuario    (2025-08-13 16:10:53)
Se eliminaron las valvulas de este capitulo</t>
        </r>
      </text>
    </comment>
    <comment ref="B346" authorId="0" shapeId="0" xr:uid="{A70B1A03-A827-47F6-95F7-DBDF2EB1BADE}">
      <text>
        <r>
          <rPr>
            <sz val="11"/>
            <color theme="1"/>
            <rFont val="Calibri"/>
            <family val="2"/>
            <scheme val="minor"/>
          </rPr>
          <t>======
ID#AAABp1t89Jw
Usuario    (2025-08-13 16:10:53)
Cambio el punto de operación</t>
        </r>
      </text>
    </comment>
    <comment ref="B401" authorId="0" shapeId="0" xr:uid="{469FE96D-12EF-4999-B40C-2FA175EA9581}">
      <text>
        <r>
          <rPr>
            <sz val="11"/>
            <color theme="1"/>
            <rFont val="Calibri"/>
            <family val="2"/>
            <scheme val="minor"/>
          </rPr>
          <t>======
ID#AAABp1t89KM
Usuario    (2025-08-13 16:10:53)
Cambia la longitud de 150 a 100 cm</t>
        </r>
      </text>
    </comment>
  </commentList>
</comments>
</file>

<file path=xl/sharedStrings.xml><?xml version="1.0" encoding="utf-8"?>
<sst xmlns="http://schemas.openxmlformats.org/spreadsheetml/2006/main" count="1343" uniqueCount="817">
  <si>
    <t>ITEM</t>
  </si>
  <si>
    <t>DESCRIPCION</t>
  </si>
  <si>
    <t>UN</t>
  </si>
  <si>
    <t>CANT</t>
  </si>
  <si>
    <t>VR TOTAL</t>
  </si>
  <si>
    <t xml:space="preserve">REMODELACIÓN ÁREA DE PISCINAS </t>
  </si>
  <si>
    <t>1.1</t>
  </si>
  <si>
    <t>PRELIMINARES</t>
  </si>
  <si>
    <t>LOCALIZACIÓN Y REPLANTEO OBRA ARQUITECTÓNICA</t>
  </si>
  <si>
    <t>M2</t>
  </si>
  <si>
    <t xml:space="preserve">DEMOLICIÓN PLACAS MACIZAS CONCRETO E &lt;= 20 cm. </t>
  </si>
  <si>
    <t>DEMOLICIÓN DE FOSOS DE PISCINA EN CONCRETO REFORZADO, INCLUYE RETIRO DE SOBRANTES</t>
  </si>
  <si>
    <t>M3</t>
  </si>
  <si>
    <t>DEMOLICIÓN DE ESCALERA EN CONCRETO REFORZADO, (INCLUYE RETIRO Y ACARREO LIBRE HASTA 5 KM.)</t>
  </si>
  <si>
    <t>DEMOLICIÓN DE COLUMNA EN CONCRETO, (INCLUYE RETIRO Y ACARREO LIBRE HASTA 5 KM.)</t>
  </si>
  <si>
    <t>DESMONTE MARCOS, PUERTAS Y VENTANAS</t>
  </si>
  <si>
    <t xml:space="preserve">DESMONTE DE MEMBRANA DE PISCINAS </t>
  </si>
  <si>
    <t>DESMONTE DE CUBIERTA  + ENTRAMADO.</t>
  </si>
  <si>
    <t>DEMOLICIÓN MUROS LADRILLO E = 0.15 mts.</t>
  </si>
  <si>
    <t>DEMOLICIÓN MESON CONCRETO (INCLUYE RETIRO)</t>
  </si>
  <si>
    <t>RETIRO DE ESCOMBROS Y SOBRANTES (INCLUYE CARGUE MANUAL Y RETIRO A SITIOS AUTORIZADOS)</t>
  </si>
  <si>
    <t>UND</t>
  </si>
  <si>
    <t xml:space="preserve">DESMONTE DE ENTRAMADO Y PLATAFORMA EN MADERA </t>
  </si>
  <si>
    <t xml:space="preserve">DESMONTE DE RED SANITARIA </t>
  </si>
  <si>
    <t xml:space="preserve">DESMONTE DE RED ELECTRICA </t>
  </si>
  <si>
    <t>1.2</t>
  </si>
  <si>
    <t>CIMENTACIÓN</t>
  </si>
  <si>
    <t>EXCAVACIÓN MANUAL EN MATERIAL COMÚN (INCLUYE RETIRO DE SOBRANTES A UNA DISTANCIA DE 5 KM APROX), A LUGARES AUTORIZADOS (ZAPATAS, VIGA DE CIMENTACIÓN, CICLOPEO Y OTROS)</t>
  </si>
  <si>
    <t>EXCAVACION MANUAL EN MATERIAL CONGLOMERADO</t>
  </si>
  <si>
    <t>EXCAVACIONES VARIAS A MÁQUINA SIN CLASIFICAR (INCLUYE RETIRO DE SOBRANTES A UNA DISTANCIA  DE 5 KM, APROX), A LUGARES AUTORIZADOS</t>
  </si>
  <si>
    <t>RELLENO EN RECEBO CLASIFICADO COMPACTADO  MECÁNICAMENTE AL 95% DEL PROCTOR. INCLUYE ACARREO LIBRE DE 5 KM. (ZAPATAS Y OTROS)</t>
  </si>
  <si>
    <t>MEJORAMIENTO DE PISO CON MATERIAL DE AFIRMADO SELECCIONADO COMPACTADO CON PLANCHA VIBRADORA Y/O RANA Y/O CANGURO AL 95% DEL PROCTOR MODIFICADO SEGÚN INVÍAS, INCLUYE ACARREO LIBRE DE 5 KM. (PLACA DE CONTRAPISO)</t>
  </si>
  <si>
    <t>1.3</t>
  </si>
  <si>
    <t>ESTRUCTURA</t>
  </si>
  <si>
    <t>1.3.1</t>
  </si>
  <si>
    <t>FOSOS PISCINAS: LÚDICA, SEMICIRCULAR Y JACUZZI CIRCULAR</t>
  </si>
  <si>
    <t>SOLADO EN CONCRETO DE ESPESOR E = 0.07 m. 14 MPa (2000 PSI).</t>
  </si>
  <si>
    <t>CONCRETO HIDRÁULICO TIPO MARINO PARA MURO Y LOSAS 4.000 PSI.</t>
  </si>
  <si>
    <t>SUMINISTRO FIGURADO Y ARMADO DE ACERO DE REFUERZO 60000 PSI 420 MPA.</t>
  </si>
  <si>
    <t>KG</t>
  </si>
  <si>
    <t>1.3.2</t>
  </si>
  <si>
    <t>CHAPOTEADERO ZONA INFANTIL</t>
  </si>
  <si>
    <t>SUMINISTRO Y AMARRE DE ACERO DE REFUERZO PDR-60.</t>
  </si>
  <si>
    <t>1.3.3</t>
  </si>
  <si>
    <t>BLOQUE CUARTOS TÉCNICOS.</t>
  </si>
  <si>
    <t>CONCRETO CICLÓPEOS DE NIVELACIÓN Y ELEVACIÓN 3.000 PSI 40% RAJÓN. CONCRETO HIDRÁULICO TIPO MARINO.</t>
  </si>
  <si>
    <t>ZAPATAS  EN CONCRETO 4.000 PSI. CONCRETO HIDRÁULICO TIPO MARINO. INCLUYE FORMALETA EN MADERA.</t>
  </si>
  <si>
    <t>VIGAS DE CIMENTACIÓN  4.000 PSI. CONCRETO HIDRÁULICO TIPO MARINO.</t>
  </si>
  <si>
    <t xml:space="preserve">PEDESTAL EN CONCRETO 4.000 PSI. </t>
  </si>
  <si>
    <t>PLACA DE CONTRAPISO E=10cm, 3.000 PSI.</t>
  </si>
  <si>
    <t>VIGAS AÉREAS DE 4.000 PSI.</t>
  </si>
  <si>
    <t>PLACAS MACIZAS AÉREAS DE 11cm DE ALTURA. 4.000 PSI.</t>
  </si>
  <si>
    <t>SUMINISTRO, FABRICACIÓN Y MONTAJE DE ESTRUCTURA METÁLICA SEGÚN PLANOS. RECUBRIMIENTO BICAPA EPOXI Y POLIURETANO SEGÚN PLANOS.</t>
  </si>
  <si>
    <t>MALLAS ELECTROSOLDADAS</t>
  </si>
  <si>
    <t>CONCRETO HIDRÁULICO TIPO MARINO PARA MURO Y LOSAS 4.000 PSI. CUARTO TÉCNICO.</t>
  </si>
  <si>
    <t>CONCRETO 3.000 PSI  PARA ESCALERAS.</t>
  </si>
  <si>
    <t>EMPALMES MECÁNICOS TIPO  F-MAX 2 PARA ACERO DE REFUERZO  DE #5 a #8.</t>
  </si>
  <si>
    <t>UND.</t>
  </si>
  <si>
    <t>1.3.4</t>
  </si>
  <si>
    <t>CUBIERTA</t>
  </si>
  <si>
    <t>SUMINISTRO E INSTALACIÓN DE PINTURA DE ACABADO 3,0 MLS (DFT)DE ESMALTE A BASE DE POLIURETANO (INCLUYE LIMPIEZA SSPC-SP6 Y PROTECCIÓN 5,0 MLS(DFT) MASTIC EPOXICO13211/13218</t>
  </si>
  <si>
    <t>ML</t>
  </si>
  <si>
    <t>SUMINISTRO E INSTALACIÓN DE TEJA TIPO SANDWICH 525-C CAL. 26, POLIURETANO INYECTADO 30MM, (INCLUYE TODOS SUS ELEMENTOS DE FIJACIÓN Y LOS NECESARIOS PARA SU CORRECTA INSTALACIÓN).</t>
  </si>
  <si>
    <t>1.3.5</t>
  </si>
  <si>
    <t xml:space="preserve">MUROS </t>
  </si>
  <si>
    <t xml:space="preserve">SUMINISTRO E INSTALACIÓN DE MURO SUPERBOARD DOBLE CARA E=8mm Canal Base 9 Cal.20, (INCLUYE ESTUCO Y PINTURA 2 MANOS), </t>
  </si>
  <si>
    <t>SUMINISTRO E INSTALACIÓN DE FRESCASA ECO SIN PAPEL 7,5 X 1,22 X 2 1/2"</t>
  </si>
  <si>
    <t>PAÑETE  IMPERMEABILIZADO LISO MUROS 1:3</t>
  </si>
  <si>
    <t>FILOS Y DILATACIONES EN PAÑETE</t>
  </si>
  <si>
    <t>MURO EN BLOQUE N°5 E=0,12 MTS (INCLUYE REGATAS)</t>
  </si>
  <si>
    <t>PAÑETE LISO MUROS 1:4</t>
  </si>
  <si>
    <t>MANTENIMIENTO  DE MUROS PERIMETRALES EN POLICARBONATO MACIZO 6MM (INCLUYE LAVADO, AJUSTE DE TORNILLERIA, CONECTORES Y DEMÁS)</t>
  </si>
  <si>
    <t>1.3.6</t>
  </si>
  <si>
    <t>CIELO RASO</t>
  </si>
  <si>
    <t>SUMINISTRO E INSTALACIÓN CIELO RASO EN DRYWALL 1/2, (INCLUYE ESTUCO)</t>
  </si>
  <si>
    <t>SUMINISTRO E INSTALACION DE CIELORASO HUNTER DOUGLAS BAFFLE(INCLUYE ELEMENTOS DE FIJACION Y ESTRUCTURA PROPIA)</t>
  </si>
  <si>
    <t>1.3.7</t>
  </si>
  <si>
    <t>PINTURA</t>
  </si>
  <si>
    <t>ESTUCO Y VINILO TRES MANOS EN MUROS</t>
  </si>
  <si>
    <t xml:space="preserve">FILOS Y DILATACIONES EN ESTUCO </t>
  </si>
  <si>
    <t xml:space="preserve">ESTUCO Y VINILO LINEAL TRES MANOS EN MUROS </t>
  </si>
  <si>
    <t xml:space="preserve">VINILO TIPO I DOS MANOS SOBRE ESTUCO </t>
  </si>
  <si>
    <t>1.3.8</t>
  </si>
  <si>
    <t>PISOS Y ENCHAPES</t>
  </si>
  <si>
    <t xml:space="preserve">ALISTADO DE PISO E=0,04 CMS 1:5 </t>
  </si>
  <si>
    <t>SUMINISTRO E INSTALACIÓN DE ENCHAPE EN PIEDRA MUÑECA</t>
  </si>
  <si>
    <t>SUMINISTRO E INSTALACIÓN DE ENCHAPE PISO PARA FOSOS DE PISCINAS , COLOR A ELEGIR</t>
  </si>
  <si>
    <t>SUMINISTRO E INSTALACIÓN DE GUARDAESCOBA EN PIEDRA MUÑECA   H=0,07</t>
  </si>
  <si>
    <t>CONCRETO ESTRIADO RAMPAS 17.5 MPa - (2500 PSI)</t>
  </si>
  <si>
    <t xml:space="preserve">SUMINISTRO E INSTALACIÓN DE ENCHAPE EN PIEDRA NATURAL PARA MUROS INTERNOS DE PISCINAS </t>
  </si>
  <si>
    <t>1.3.9</t>
  </si>
  <si>
    <t>CARPINTERIA METÁLICA Y DE MADERA</t>
  </si>
  <si>
    <t xml:space="preserve"> SISTEMA SERIE UNITIZED 4 Lamin Termoendurecido  6mm COOL LITE KNT 164 + PVB 0.76 Incoloro  + Incoloro 4mm</t>
  </si>
  <si>
    <t>SUMINISTRO E INSTALACIÓN DE MARCO Y PUERTA DE ACCESO EN ALUMINIO (TABLERO LLENO)</t>
  </si>
  <si>
    <t>1.3.10</t>
  </si>
  <si>
    <t>ESTABLECIMIENTO DE SETOS EN EUGENIAS</t>
  </si>
  <si>
    <t>1.3.11</t>
  </si>
  <si>
    <t xml:space="preserve">AMPLIACION PLAYA PISCINAS </t>
  </si>
  <si>
    <t xml:space="preserve">DESMONTE DE RECUBRIMIENTO EN MADERA </t>
  </si>
  <si>
    <t>SUMINISTRO E INSTALACIÓN CUBIERTA EN VIDRIO  LAMINADO 4+4 templado  INCLUYE ACCESORIOS DE FIJACIÓN  Y CORREAS</t>
  </si>
  <si>
    <t>1.3.12</t>
  </si>
  <si>
    <t>OTROS</t>
  </si>
  <si>
    <t>SUMINISTRO E INSTALACIÓN DE BARANDA EN VIDRIO TEMPLADO 10mm -INCLUYE ACCESORIOS Y POSTES EN ACERO INOXIDABLE (ESCALERA)</t>
  </si>
  <si>
    <t>SUMINISTRO E INSTALACIÓN DE JUEGO DE TRES ESCALONES PARA PISCINA EMPOTRAR</t>
  </si>
  <si>
    <t xml:space="preserve">SUMINISTRO E INSTALACIÓN DE DUCHA REDONDA TIPO POSTE EN ACERO INOXIDABLE ASI 304-L CON SALIDA DE CORTE INCLINADO CON LAVAPIES </t>
  </si>
  <si>
    <t>AMPLIACION ZONA DE LOBBY DE LAS ZONAS HÚMEDAS Y DEL AUDITORIO, CAFETERÍA &amp; BATERÍA DE BAÑOS AUDITORIO - RESTAURANTE</t>
  </si>
  <si>
    <t>2.1</t>
  </si>
  <si>
    <t>DESMONTE DE VIDRIOS.</t>
  </si>
  <si>
    <t>DESMONTE DE CIELORASOS</t>
  </si>
  <si>
    <t>DESMONTE DIVISIÓN - PISO A TECHO.</t>
  </si>
  <si>
    <t>2.2</t>
  </si>
  <si>
    <t>CIMENTACION</t>
  </si>
  <si>
    <t>CONCRETO PARA PLACA DE CONTRAPISO E=10cm, 3.000 PSI.</t>
  </si>
  <si>
    <t>2.3</t>
  </si>
  <si>
    <t xml:space="preserve">COLUMNAS EN CONCRETO 4.000 PSI. </t>
  </si>
  <si>
    <t>SOBRECIMIENTO EN LADRILLO TOLETE COMÚN E = 0.20 M. (INCLUYE PAÑETE IMPERMEABILIZADO).</t>
  </si>
  <si>
    <t>VIGAS AÉREAS PÓRTICO PRINCIPAL Y SECUNDARIAS 4.000 PSI.</t>
  </si>
  <si>
    <t>CONCRETO PARA CULATAS EN CONCRETO REFORZADO. 3.000 PSI. INCLUYE BORDES DE VIGA CANAL.</t>
  </si>
  <si>
    <t>SUMINISTRO, FABRICACIÓN Y MONTAJE DE ESTRUCTURA METÁLICA PARA CUBIERTA Y PUENTE SEGÚN PLANOS. RECUBRIMIENTO BICAPA EPOXI Y POLIURETANO SEGÚN PLANOS.</t>
  </si>
  <si>
    <t>CONCRETO HIDRÁULICO TIPO MARINO 4.000 PSI  PARA RAMPAS.</t>
  </si>
  <si>
    <t>CONCRETO HIDRÁULICO TIPO MARINO 4.000 PSI  PARA MUROS DE CONTENCIÓN.</t>
  </si>
  <si>
    <t>2.4</t>
  </si>
  <si>
    <t>SUMINISTRO E INSTALACIÓN DE CANAL EN LÁMINA GALVANIZADA CAL 20 DESARROLLO DE 1.05 MTS (INCLUYE TODOS SUS ELEMENTOS DE FIJACIÓN Y LOS NECESARIOS PARA SU CORRECTA INSTALACIÓN).</t>
  </si>
  <si>
    <t>2.5</t>
  </si>
  <si>
    <t>MUROS</t>
  </si>
  <si>
    <t>2.6</t>
  </si>
  <si>
    <t>SUMINISTRO E INSTALACIÓN DE FIGURAS EN DRYWALL PARA CIELORASO, (INCLUYE TODOS SUS ELEMENTOS DE FIJACIÓN Y LOS NECESARIOS PARA SU CORRECTA INSTALACIÓN). (INCLUYE ESTUCO Y PINTURA TIPO 1 - 2 MANOS)</t>
  </si>
  <si>
    <t>UD</t>
  </si>
  <si>
    <t>SUMINISTRO E INSTALACIÓN CIELO RASO EN SUPERBOARD 6MM (incluye pintura tipo koraza), baños</t>
  </si>
  <si>
    <t>2.7</t>
  </si>
  <si>
    <t>2.8</t>
  </si>
  <si>
    <t xml:space="preserve">SUMINISTRO E INSTALACIÓN DE PORCELANATO ANTIDESLIZANTE </t>
  </si>
  <si>
    <t>SUMINISTRO E INSTALACIÓN DE GUARDAESCOBA EN PORCELANTO CERÁMICO  H=0,07</t>
  </si>
  <si>
    <t>2.9</t>
  </si>
  <si>
    <t>CARPINTERIA METALICA Y DE MADERA</t>
  </si>
  <si>
    <t>SISTEMA SERIE FACHADA UNITIZED-6 Y HOJAS PROYECTANTES  TEMPLADO KNT164 06MM + CAMARA 12MM + TEMPLADO 06MM INC</t>
  </si>
  <si>
    <t xml:space="preserve">SUMINISTRO E INSTALACIÓN DE DIVISIÓN Y PUERTAS EN VIDRIO COLOR LAMINADO 4+4 templado PARA BATERÍA DE BAÑOS  INCLUYE ACCESORIOS DE FIJACIÓN  Y POSTES </t>
  </si>
  <si>
    <t>SUMINISTRO E INSTALACIÓN PUERTAS EN MADERA ENTAMBORADA PISO TECHO ACABADO COLOR (INCLUYE MARCO EN METÁLICO)</t>
  </si>
  <si>
    <t>2.10</t>
  </si>
  <si>
    <t>APRATOS SANITARIOS Y OTROS</t>
  </si>
  <si>
    <t>SUMINISTRO E INSTALACIÓN SANITARIO ANTIVANDÁLICO (INCLUYE FLUXOMETRO / GRIFERÍA Y/O ACCESORIOS)</t>
  </si>
  <si>
    <t>SUMINISTRO E INSTALACIÓN ORINAL ANTIVANDÁLICO (INCLUYE FLUXOMETRO / GRIFERÍA Y/O ACCESORIOS)</t>
  </si>
  <si>
    <t>KIT BARRA SOPORTE DISCAPACITADO (INCLUYE: BARRA SEGURIDAD ACERO INOXIDABLE 60 CM  Y BARRA SEGURIDAD ABATIBLE ACERO 304 INDUSTRIAL )</t>
  </si>
  <si>
    <t>SUMINISTRO E INSTALACIÓN DE MESONES PARA LAVAMANOS BAÑOS EN GRANITO NATURAL DE COLOR NEGRO ESTELAR 01 O SIMILAR NEGRO, DE FONDO: 60 CM - FRENTERO: 15CM, SALPICADERO: 7CM, INCLUYE POCETA ARMADAS,  PIE DE AMIGO EN ÁNGULO DE 1 1/2" Y/O ESTRUCTURA DE MONTAJE, KIT DESAGÜE PUSH SIN REBOSE + SIFÓN BOTELLA FLEXIBLE METÁLICO CROSS</t>
  </si>
  <si>
    <t xml:space="preserve">GRIFERIA TIPO PUSCH  ANTIVANDÁLICA INSTITUCIONAL LAVAMANOS CORONA </t>
  </si>
  <si>
    <t>CONSTRUCCIÓN POCETA DE ASEO (INCLUYE SALPICADERO EN 3 CARAS A 1M DE ALTURA) + GRIFERIA + REJILLA PARA DESAGÜE</t>
  </si>
  <si>
    <t>ESPEJO INCOLORO 4 MM SIN BISELAR, ( ESPEJO: 1.60MX2M APROX  / DILATADO DE LA PARED), (INCLUYEN ESTRUCTURA)</t>
  </si>
  <si>
    <t>ESPEJO INCOLORO 4 MM SIN BISELAR, ( ESPEJO: 2.93MX2M APROX  / DILATADO DE LA PARED), (INCLUYEN ESTRUCTURA)</t>
  </si>
  <si>
    <t>SUMINISTRO E INSTALACIÓN CERRADURA DE POMO BAÑO  - YALE DALLAS</t>
  </si>
  <si>
    <t>CERRADURA DE ENTRADA PRINCIPAL - KIT CERRADURA ENTRADA PRINCIPAL MONTICELLO 580</t>
  </si>
  <si>
    <t>HIDROSANITARIO Y RED CONTRAINCENDIO</t>
  </si>
  <si>
    <t>3.1</t>
  </si>
  <si>
    <t>CHAPOTEADERO</t>
  </si>
  <si>
    <t>3.1.1</t>
  </si>
  <si>
    <t>TUBERIAS Y ACCESORIOS</t>
  </si>
  <si>
    <t>SUMINISTRO E INSTALACIÓN DE TUBERÍA 6" PVC-P RDE 21</t>
  </si>
  <si>
    <t>SUMINISTRO E INSTALACIÓN DE TUBERÍA 4" PVC-P RDE 21</t>
  </si>
  <si>
    <t>SUMINISTRO E INSTALACIÓN DE TUBERÍA 3" PVC-P RDE 21</t>
  </si>
  <si>
    <t>SUMINISTRO E INSTALACIÓN DE CODO 6" PVC-P</t>
  </si>
  <si>
    <t xml:space="preserve">UN </t>
  </si>
  <si>
    <t>SUMINISTRO E INSTALACIÓN DE TEE 6" PVC-P</t>
  </si>
  <si>
    <t>SUMINISTRO E INSTALACIÓN DE CODO 4" PVC-P</t>
  </si>
  <si>
    <t>SUMINISTRO E INSTALACIÓN DE CODO 3" PVC-P</t>
  </si>
  <si>
    <t>SUMINISTRO E INSTALACIÓN DE VALVULA BOLA O MARIPOSA 6" PVC-P TIPO WAFER</t>
  </si>
  <si>
    <t>SUMINISTRO E INSTALACIÓN DE VALVULA BOLA O MARIPOSA 4" PVC-P TIPO WAFER</t>
  </si>
  <si>
    <t>SUMINISTRO E INSTALACIÓN DE VALVULA BOLA 3" PVC-P SOLDAR</t>
  </si>
  <si>
    <t>SUMINISTRO E INSTALACIÓN DE VALVULA BOLA 2" PVC-P SOLDAR</t>
  </si>
  <si>
    <t>SUMINISTRO E INSTALACIÓN DE VALVULA BOLA 1" PVC-P SOLDAR</t>
  </si>
  <si>
    <t>SUMINISTRO E INSTALACIÓN DE VALVULA CHECK 3"  PVC SOLDAR</t>
  </si>
  <si>
    <t>3.1.2</t>
  </si>
  <si>
    <t>ACCESORIOS VASO DE LA PISCINA</t>
  </si>
  <si>
    <r>
      <t xml:space="preserve">SUMINISTRO E INSTALACION DE BOQUILLAS PLASTICAS DE INYECCIÓN 1 1/2"
Permiten el ingreso del agua hacia la piscina.
</t>
    </r>
    <r>
      <rPr>
        <u/>
        <sz val="11"/>
        <color theme="1"/>
        <rFont val="Arial"/>
        <family val="2"/>
      </rPr>
      <t>Comprende:</t>
    </r>
    <r>
      <rPr>
        <sz val="11"/>
        <color theme="1"/>
        <rFont val="Arial"/>
        <family val="2"/>
      </rPr>
      <t xml:space="preserve">
Instalaciones hidraulicas de acople de entrada y salida.
Niples pasamuros de 1 1/2" PVC RDE 21
Valvula de bola 1 1/2" PVC de soldar.
Mano de obra</t>
    </r>
  </si>
  <si>
    <r>
      <t xml:space="preserve">SUMINISTRO E INSTALACION DE CONECTOR DE PARED PARA SUCCIÓN 2"
Para conectar manguera de aspiración para limpieza de la piscina
</t>
    </r>
    <r>
      <rPr>
        <u/>
        <sz val="11"/>
        <color theme="1"/>
        <rFont val="Arial"/>
        <family val="2"/>
      </rPr>
      <t>Comprende:</t>
    </r>
    <r>
      <rPr>
        <sz val="11"/>
        <color theme="1"/>
        <rFont val="Arial"/>
        <family val="2"/>
      </rPr>
      <t xml:space="preserve">
Instalaciones hidraulicas de acople de entrada y salida
Niples pasamuros de 2" PVC RDE 21
Mano de obra</t>
    </r>
  </si>
  <si>
    <r>
      <t xml:space="preserve">SUMINISTRO E INSTALACION DE REJILLA PARA CARCAMO REBOSADERO
Dimensiones 500x195mm espesor 22mm
Se requieren 30 unidades para bordear la piscina con un contorno de cárcamo de 15m
</t>
    </r>
    <r>
      <rPr>
        <u/>
        <sz val="11"/>
        <color theme="1"/>
        <rFont val="Arial"/>
        <family val="2"/>
      </rPr>
      <t>Comprende:</t>
    </r>
    <r>
      <rPr>
        <sz val="11"/>
        <color theme="1"/>
        <rFont val="Arial"/>
        <family val="2"/>
      </rPr>
      <t xml:space="preserve">
Mano de obra</t>
    </r>
  </si>
  <si>
    <r>
      <t xml:space="preserve">SUMINISTRO E INSTALACION REJILLAS DRENAJE DE FONDO 410x410mm CON CUBIERTA ANTIATRAPAMIENTO
Rejilla cuadrada, con marco empotrable al concreto
Caudal de paso = 43 m3/h (716 LPM) cada una
</t>
    </r>
    <r>
      <rPr>
        <u/>
        <sz val="11"/>
        <color theme="1"/>
        <rFont val="Arial"/>
        <family val="2"/>
      </rPr>
      <t>Comprende:</t>
    </r>
    <r>
      <rPr>
        <sz val="11"/>
        <color theme="1"/>
        <rFont val="Arial"/>
        <family val="2"/>
      </rPr>
      <t xml:space="preserve">
Instalaciones hidraulicas de acople de entrada y salida
Mano de obra</t>
    </r>
  </si>
  <si>
    <t>3.1.3</t>
  </si>
  <si>
    <t>TRATAMIENTO AGUA CHAPOTEADERO</t>
  </si>
  <si>
    <r>
      <t xml:space="preserve">SUMINISTRO E INSTALACIÓN DE FILTRO PFV CON RECUBRIMIENTO INTERNO
Caudal de filtración por unidad = 33 M3/H = 540 LPM
Presion de trabajo = 15 m.c.a.
</t>
    </r>
    <r>
      <rPr>
        <u/>
        <sz val="11"/>
        <color theme="1"/>
        <rFont val="Arial"/>
        <family val="2"/>
      </rPr>
      <t>Incluye:</t>
    </r>
    <r>
      <rPr>
        <sz val="11"/>
        <color theme="1"/>
        <rFont val="Arial"/>
        <family val="2"/>
      </rPr>
      <t xml:space="preserve">
Valvula multiselectora
Materiales filtrantes x 24 sacos de Aseglass Filter (arena de vidrio)
Conexiones hidraulicas
Mano de obra para instalación</t>
    </r>
  </si>
  <si>
    <r>
      <t xml:space="preserve">SUMINISTRO E INSTALACION DE EQUIPOS DE BOMBEO 3.0 HP CON PREFILTRO INCORPORADO
Punto de operación de cada equipo es: 
Presión = 18 m.c.a.  
Caudal unitario = 6.0 Lps
</t>
    </r>
    <r>
      <rPr>
        <u/>
        <sz val="11"/>
        <color theme="1"/>
        <rFont val="Arial"/>
        <family val="2"/>
      </rPr>
      <t>Comprende:</t>
    </r>
    <r>
      <rPr>
        <sz val="11"/>
        <color theme="1"/>
        <rFont val="Arial"/>
        <family val="2"/>
      </rPr>
      <t xml:space="preserve">
Instalaciones hidraulicas de acople de succión e impulsión
Conexiones electricas (cableado y conductos) desde la bomba hasta el tablero, punto de anclaje y aseguramiento.
Mesones o bases nivelantes en acero o concreto</t>
    </r>
  </si>
  <si>
    <r>
      <t xml:space="preserve">SUMINISTRO E INSTALACION CLORINADOR AUTOMATICO - FEEDER
Funcionamiento hidráulico, con comprimidos o pastillas.
Volumen a tratar = 250 m3
Tiempo de recirculación = 8 horas
Concentración = 5 ppm/litro
</t>
    </r>
    <r>
      <rPr>
        <u/>
        <sz val="11"/>
        <color theme="1"/>
        <rFont val="Arial"/>
        <family val="2"/>
      </rPr>
      <t>Comprende:</t>
    </r>
    <r>
      <rPr>
        <sz val="11"/>
        <color theme="1"/>
        <rFont val="Arial"/>
        <family val="2"/>
      </rPr>
      <t xml:space="preserve">
Instalaciones hidraulicas de acople de entrada y salida
Mano de obra</t>
    </r>
  </si>
  <si>
    <t>3.1.4</t>
  </si>
  <si>
    <t>RECIRCULACIÓN AGUA JUEGOS ACUATICOS CHAPOTEADERO</t>
  </si>
  <si>
    <r>
      <t xml:space="preserve">SUMINISTRO E INSTALACION DE EQUIPOS DE BOMBEO 5 HP PARA SOSTENIMIENTO DE COMPONENTES HIDRAULICOS DE LA ATRACCIÓN ACUATICA
Punto de operación de cada equipo es: 
Presión = 15 m.c.a.  (22 Psi)
Caudal unitario = 13 Lps (780 LPM)
</t>
    </r>
    <r>
      <rPr>
        <u/>
        <sz val="11"/>
        <color theme="1"/>
        <rFont val="Arial"/>
        <family val="2"/>
      </rPr>
      <t>Comprende:</t>
    </r>
    <r>
      <rPr>
        <sz val="11"/>
        <color theme="1"/>
        <rFont val="Arial"/>
        <family val="2"/>
      </rPr>
      <t xml:space="preserve">
Instalaciones hidraulicas de acople de succión e impulsión
Conexiones electricas (cableado y conductos) desde la bomba hasta el tablero, punto de anclaje y aseguramiento.
Mesones o bases nivelantes en acero o concreto</t>
    </r>
  </si>
  <si>
    <r>
      <t xml:space="preserve">SUMINISTRO E INSTALACION DE FILTROS DE CABELLOS 4"
</t>
    </r>
    <r>
      <rPr>
        <u/>
        <sz val="11"/>
        <color theme="1"/>
        <rFont val="Arial"/>
        <family val="2"/>
      </rPr>
      <t>Comprende:</t>
    </r>
    <r>
      <rPr>
        <sz val="11"/>
        <color theme="1"/>
        <rFont val="Arial"/>
        <family val="2"/>
      </rPr>
      <t xml:space="preserve">
Instalaciones hidraulicas de acople de entrada y salida
Mano de obra</t>
    </r>
  </si>
  <si>
    <r>
      <t xml:space="preserve">SUMINISTRO E INSTALACION DE TABLERO DE CONTROL ELECTRICO POTENCIA Y CONTROL PARA EQUIPOS DE BOMBEO JUEGOS ACUATICOS
</t>
    </r>
    <r>
      <rPr>
        <u/>
        <sz val="11"/>
        <color theme="1"/>
        <rFont val="Arial"/>
        <family val="2"/>
      </rPr>
      <t>Comprende:</t>
    </r>
    <r>
      <rPr>
        <sz val="11"/>
        <color theme="1"/>
        <rFont val="Arial"/>
        <family val="2"/>
      </rPr>
      <t xml:space="preserve">
Arrancadores directos y guardamotores, sistema de funcionamiento en casacada manualmente (aditivo), de una en una hasta tener las dos bombas en funcionamiento.
Sistemas de protección por sobretensión
Cofres metálicos tipo NEMA
Conexiónes electricas a acometida </t>
    </r>
  </si>
  <si>
    <t>3.1.5</t>
  </si>
  <si>
    <t>ELEMENTOS HIDRAULICOS CUARTO DE EQUIPOS</t>
  </si>
  <si>
    <r>
      <t xml:space="preserve">TUBERIAS, ACCESORIOS Y CONEXIONES EN PVC DE 2", 3", 4", 6" PARA EMPALME DE EQUIPOS DE FILTRACION, BOMBEO, RETEDEDOR DE CABELLOS, CLORINADORES, INTERCAMBIADORES, BOMBAS DE CAUDAL PARA JUEGOS ACUATICOS
</t>
    </r>
    <r>
      <rPr>
        <u/>
        <sz val="11"/>
        <color theme="1"/>
        <rFont val="Arial"/>
        <family val="2"/>
      </rPr>
      <t xml:space="preserve">Comprende:
</t>
    </r>
    <r>
      <rPr>
        <sz val="11"/>
        <color theme="1"/>
        <rFont val="Arial"/>
        <family val="2"/>
      </rPr>
      <t>Mano de obra
Tuberias y accesorios PVC en cuarto de equipos.
Apoyos en acero o concreto tipo pedestal
Tornilleria y abrazaderas
Soporteria descolgada tipo pera o "H" según necesidad
Aislamientos termicos según necesiad con espuma de polietileno expandida o con fibra de vidrio</t>
    </r>
  </si>
  <si>
    <t>GL</t>
  </si>
  <si>
    <t>3.1.6</t>
  </si>
  <si>
    <t>EQUIPOS DE EYECCION AGUAS INTERNAS</t>
  </si>
  <si>
    <r>
      <t xml:space="preserve">EQUIPO EYECTOR AGUAS NEGRAS PARA ACHIQUE EN CUARTO DE MAQUINAS
</t>
    </r>
    <r>
      <rPr>
        <u/>
        <sz val="11"/>
        <color theme="1"/>
        <rFont val="Arial"/>
        <family val="2"/>
      </rPr>
      <t>Comprende:</t>
    </r>
    <r>
      <rPr>
        <sz val="11"/>
        <color theme="1"/>
        <rFont val="Arial"/>
        <family val="2"/>
      </rPr>
      <t xml:space="preserve">
Bomba tipo aguas negras sumergible 2.0 HP
Tuberias PVC 3" de impulsión hasta el estanque ornamental
Controles de nivel tipo boya
Conexiónes electricas
Instalación y puesta en marcha</t>
    </r>
  </si>
  <si>
    <r>
      <t xml:space="preserve">SUMINISTRO E INSTALACION DE TABLERO DE CONTROL ELECTRICO POTENCIA Y CONTROL PARA EQUIPOS DE EYECCIÓN
</t>
    </r>
    <r>
      <rPr>
        <u/>
        <sz val="11"/>
        <color theme="1"/>
        <rFont val="Arial"/>
        <family val="2"/>
      </rPr>
      <t>Comprende:</t>
    </r>
    <r>
      <rPr>
        <sz val="11"/>
        <color theme="1"/>
        <rFont val="Arial"/>
        <family val="2"/>
      </rPr>
      <t xml:space="preserve">
Arrancadores directos y guardamotores
Sistemas de protección por sobretensión
Cofres metálicos tipo NEMA
Conexiónes electricas a acometida </t>
    </r>
  </si>
  <si>
    <t>3.1.7</t>
  </si>
  <si>
    <t>EQUIPOS DE SEGURIDAD SEGÚN NORMA PARA PISCINAS</t>
  </si>
  <si>
    <r>
      <t xml:space="preserve">SUMINISTRO E INSTALACION DE ALARMA DE INMERSIÓN 
</t>
    </r>
    <r>
      <rPr>
        <u/>
        <sz val="11"/>
        <color theme="1"/>
        <rFont val="Arial"/>
        <family val="2"/>
      </rPr>
      <t>Comprende:</t>
    </r>
    <r>
      <rPr>
        <sz val="11"/>
        <color theme="1"/>
        <rFont val="Arial"/>
        <family val="2"/>
      </rPr>
      <t xml:space="preserve">
Instalaciones electricas, desde los sensores hasta los puntos de monitoreo visual o sonoro.
Mano de obra</t>
    </r>
  </si>
  <si>
    <r>
      <t xml:space="preserve">SUMINISTRO E INSTALACION DE VALVULA LIBERADORA DE VACIO 
</t>
    </r>
    <r>
      <rPr>
        <u/>
        <sz val="11"/>
        <color theme="1"/>
        <rFont val="Arial"/>
        <family val="2"/>
      </rPr>
      <t>Comprende:</t>
    </r>
    <r>
      <rPr>
        <sz val="11"/>
        <color theme="1"/>
        <rFont val="Arial"/>
        <family val="2"/>
      </rPr>
      <t xml:space="preserve">
Accesorios
Mano de obra</t>
    </r>
  </si>
  <si>
    <t>FIGURAS ACUÁTICAS</t>
  </si>
  <si>
    <t>HONGO
Suministro e instalación</t>
  </si>
  <si>
    <t>TOTS RAINBOW
Suministro e instalación</t>
  </si>
  <si>
    <t>RHINO SLIDER
Suministro e instalación</t>
  </si>
  <si>
    <t>3.2</t>
  </si>
  <si>
    <t>PISCINA PRINCIPAL</t>
  </si>
  <si>
    <t>3.2.1</t>
  </si>
  <si>
    <t>SUMINISTRO E INSTALACIÓN DE TUBERÍA 2" PVC-P RDE 21</t>
  </si>
  <si>
    <t>SUMINISTRO E INSTALACIÓN DE TEE 4" PVC-P</t>
  </si>
  <si>
    <t>SUMINISTRO E INSTALACIÓN DE TEE 3" PVC-P</t>
  </si>
  <si>
    <t>SUMINISTRO E INSTALACIÓN DE VALVULA CHECK 4"  PVC SOLDAR</t>
  </si>
  <si>
    <r>
      <t xml:space="preserve">SUMINISTRO E INSTALACION DE DESNATADOR (SKIMMER) GRANDE
Area a servir: 50 a 60 m2 de superficie de piscina
Boca telescopica
Para muro en concreto
Salidas en 2" rosca NPT
Canastilla para flotantes
</t>
    </r>
    <r>
      <rPr>
        <u/>
        <sz val="11"/>
        <color theme="1"/>
        <rFont val="Arial"/>
        <family val="2"/>
      </rPr>
      <t>Comprende:</t>
    </r>
    <r>
      <rPr>
        <sz val="11"/>
        <color theme="1"/>
        <rFont val="Arial"/>
        <family val="2"/>
      </rPr>
      <t xml:space="preserve">
Instalaciones hidraulicas de acople de entrada y salida
Mano de obra</t>
    </r>
  </si>
  <si>
    <t>SUMINISTRO E INSTALACION DE PELDAÑOS ESCALERA PARA EMPOTRAR EN MURO DE PISCINA
Dimensiones: 0.37cm Largo – 0.12.5 cm Ancho – 0.95cm Profundidad</t>
  </si>
  <si>
    <t>SUMINISTRO E INSTALACION DE PASAMANOS EN ACERO INOXIDABLE PARA ANCLAR EN PLAYA DE PISCINA</t>
  </si>
  <si>
    <t>3.2.2</t>
  </si>
  <si>
    <t>ELEMENTOS PARA DEMARCACION Y COMPETENCIA</t>
  </si>
  <si>
    <r>
      <t xml:space="preserve">SUMINISTRO E INSTALACION DE LINEA FLOTANTE (CORCHERAS) CON TENSOR Y COPA DE ANCLAJE
GAMA MEDIA
</t>
    </r>
    <r>
      <rPr>
        <u/>
        <sz val="11"/>
        <color theme="1"/>
        <rFont val="Arial"/>
        <family val="2"/>
      </rPr>
      <t>Comprende:</t>
    </r>
    <r>
      <rPr>
        <sz val="11"/>
        <color theme="1"/>
        <rFont val="Arial"/>
        <family val="2"/>
      </rPr>
      <t xml:space="preserve">
Instalaciones y anclajes, nivelaciones, impermeablilización.
Mano de obra</t>
    </r>
  </si>
  <si>
    <t>3.2.3</t>
  </si>
  <si>
    <t>TRATAMIENTO AGUA PISCINA PRINCIPAL</t>
  </si>
  <si>
    <r>
      <t xml:space="preserve">SUMINISTRO E INSTALACION DE TABLERO DE CONTROL ELECTRICO POTENCIA Y CONTROL PARA EQUIPOS DE BOMBEO
</t>
    </r>
    <r>
      <rPr>
        <u/>
        <sz val="11"/>
        <color theme="1"/>
        <rFont val="Arial"/>
        <family val="2"/>
      </rPr>
      <t>Comprende:</t>
    </r>
    <r>
      <rPr>
        <sz val="11"/>
        <color theme="1"/>
        <rFont val="Arial"/>
        <family val="2"/>
      </rPr>
      <t xml:space="preserve">
Arrancadores directos y guardamotores, sistema de funcionamiento en casacada manualmente (aditivo), de una en una hasta tener las tres bombas en funcionamiento.
Sistemas de protección por sobretensión
Cofres metálicos tipo NEMA
Conexiónes electricas a acometida </t>
    </r>
  </si>
  <si>
    <t>SUMINISTRO DE SISTEMA DE MONITOREO DE CALIDAD DE AGUA
Sistema electronico y automático de monitoreo multiparametro para las siguientes variables en tiempo real:
Cloro (ppm o mg/l)
pH
Temperatura
Dureza calcica
Bromo
Alcalinidad
Comprende:
Kit completo en maletin portatil para toma de muestra u analisis en el vaso de la piscina.</t>
  </si>
  <si>
    <t>3.2.4</t>
  </si>
  <si>
    <t>ELEMENTOS HIDRÁULICOS CUARTO DE EQUIPOS</t>
  </si>
  <si>
    <t>3.2.5</t>
  </si>
  <si>
    <r>
      <t xml:space="preserve">SUMINISTRO E INSTALACION DE BOTON DE PARADA DE EMERGENCIA PUSH TURN PARA PISCINERO
</t>
    </r>
    <r>
      <rPr>
        <u/>
        <sz val="11"/>
        <color theme="1"/>
        <rFont val="Arial"/>
        <family val="2"/>
      </rPr>
      <t>Comprende:</t>
    </r>
    <r>
      <rPr>
        <sz val="11"/>
        <color theme="1"/>
        <rFont val="Arial"/>
        <family val="2"/>
      </rPr>
      <t xml:space="preserve">
Instalaciones electricas desde el cuarto de equipos y hasta la posición del piscinero
Mano de obra</t>
    </r>
  </si>
  <si>
    <t>SUMINISTRO E INSTALACION DE FLOTADOR - AROS SALVAVIDAS CIRCULARES</t>
  </si>
  <si>
    <t>SUMINISTRO E INSTALACION DE GANCHO BASTON</t>
  </si>
  <si>
    <r>
      <t xml:space="preserve">SUMINISTRO E INSTALACION DE KIT DE ACCESORIOS OPERARIVOS
</t>
    </r>
    <r>
      <rPr>
        <u/>
        <sz val="11"/>
        <color theme="1"/>
        <rFont val="Arial"/>
        <family val="2"/>
      </rPr>
      <t>Comprende:</t>
    </r>
    <r>
      <rPr>
        <sz val="11"/>
        <color theme="1"/>
        <rFont val="Arial"/>
        <family val="2"/>
      </rPr>
      <t xml:space="preserve">
Mango telescopico en aluminio
Comprobante de PH 
Comprobante de cloro
Carro rapido de aspirado
Cepillo de Nylon
Cepillo de cerdas metálicas en acero INOX
Acoples rapidos para manguera de aspiración
Manquera flexible de aspirado 2" x 20m</t>
    </r>
  </si>
  <si>
    <t>3.3</t>
  </si>
  <si>
    <t>PISCINA CIRCULAR</t>
  </si>
  <si>
    <t>3.3.1</t>
  </si>
  <si>
    <t>3.3.2</t>
  </si>
  <si>
    <t>SUMINISTRO E INSTALACION DE BOQUILLAS PLASTICAS DE INYECCIÓN 1 1/2"
Permiten el ingreso del agua hacia la piscina.
Comprende:
Instalaciones hidraulicas de acople de entrada y salida.
Niples pasamuros de 1 1/2" PVC RDE 21
Valvula de bola 1 1/2" PVC de soldar.
Mano de obra</t>
  </si>
  <si>
    <t>SUMINISTRO E INSTALACION DE CONECTOR DE PARED PARA SUCCIÓN 2"
Para conectar manguera de aspiración para limpieza de la piscina
Comprende:
Instalaciones hidraulicas de acople de entrada y salida
Niples pasamuros de 2" PVC RDE 21
Mano de obra</t>
  </si>
  <si>
    <t>SUMINISTRO E INSTALACION DE DESNATADOR (SKIMMER) GRANDE
Area a servir: 50 a 60 m2 de superficie de piscina
Boca telescopica
Para muro en concreto
Salidas en 2" rosca NPT
Canastilla para flotantes
Comprende:
Instalaciones hidraulicas de acople de entrada y salida
Mano de obra</t>
  </si>
  <si>
    <t>SUMINISTRO E INSTALACION REJILLAS DRENAJE DE FONDO 410x410mm CON CUBIERTA ANTIATRAPAMIENTO
Rejilla cuadrada, con marco empotrable al concreto
Caudal de paso = 43 m3/h (716 LPM) cada una
Comprende:
Instalaciones hidraulicas de acople de entrada y salida
Mano de obra</t>
  </si>
  <si>
    <t>3.3.3</t>
  </si>
  <si>
    <t>SUMINISTRO E INSTALACION DE PLATAFORMA DE SALIDA 
Comprende:
Instalaciones y anclajes, nivelaciones, impermeablilización.
Mano de obra</t>
  </si>
  <si>
    <t>SUMINISTRO E INSTALACION DE LINEA FLOTANTE (CORCHERAS) CON TENSOR Y COPA DE ANCLAJE
GAMA MEDIA
Comprende:
Instalaciones y anclajes, nivelaciones, impermeablilización.
Mano de obra</t>
  </si>
  <si>
    <t>3.3.4</t>
  </si>
  <si>
    <t>SUMINISTRO E INSTALACIÓN DE FILTRO PFV CON RECUBRIMIENTO INTERNO
Caudal de filtración por unidad = 33 M3/H = 540 LPM
Presion de trabajo = 15 m.c.a.
Incluye:
Valvula multiselectora
Materiales filtrantes x 24 sacos de Aseglass Filter (arena de vidrio)
Conexiones hidraulicas
Mano de obra para instalación</t>
  </si>
  <si>
    <t>SUMINISTRO E INSTALACION DE EQUIPOS DE BOMBEO 3.0 HP CON PREFILTRO INCORPORADO
Punto de operación de cada equipo es: 
Presión = 18 m.c.a.  
Caudal unitario = 6.0 Lps
Comprende:
Instalaciones hidraulicas de acople de succión e impulsión
Conexiones electricas (cableado y conductos) desde la bomba hasta el tablero, punto de anclaje y aseguramiento.
Mesones o bases nivelantes en acero o concreto</t>
  </si>
  <si>
    <t xml:space="preserve">SUMINISTRO E INSTALACION DE TABLERO DE CONTROL ELECTRICO POTENCIA Y CONTROL PARA EQUIPOS DE BOMBEO
Comprende:
Arrancadores directos y guardamotores, sistema de funcionamiento en casacada manualmente (aditivo), de una en una hasta tener las tres bombas en funcionamiento.
Sistemas de protección por sobretensión
Cofres metálicos tipo NEMA
Conexiónes electricas a acometida </t>
  </si>
  <si>
    <t>SUMINISTRO E INSTALACION CLORINADOR AUTOMATICO - FEEDER
Funcionamiento hidráulico, con comprimidos o pastillas.
Volumen a tratar = 250 m3
Tiempo de recirculación = 8 horas
Concentración = 5 ppm/litro
Comprende:
Instalaciones hidraulicas de acople de entrada y salida
Mano de obra</t>
  </si>
  <si>
    <t>3.3.5</t>
  </si>
  <si>
    <t>TUBERIAS, ACCESORIOS Y CONEXIONES EN PVC DE 2", 3", 4", 6" PARA EMPALME DE EQUIPOS DE FILTRACION, BOMBEO, RETEDEDOR DE CABELLOS, CLORINADORES, INTERCAMBIADORES, BOMBAS DE CAUDAL PARA JUEGOS ACUATICOS
Comprende:
Mano de obra
Tuberias y accesorios PVC en cuarto de equipos.
Apoyos en acero o concreto tipo pedestal
Tornilleria y abrazaderas
Soporteria descolgada tipo pera o "H" según necesidad
Aislamientos termicos según necesiad con espuma de polietileno expandida o con fibra de vidrio</t>
  </si>
  <si>
    <t>3.3.6</t>
  </si>
  <si>
    <t>SUMINISTRO E INSTALACION DE BOTON DE PARADA DE EMERGENCIA PUSH TURN PARA PISCINERO
Comprende:
Instalaciones electricas desde el cuarto de equipos y hasta la posición del piscinero
Mano de obra</t>
  </si>
  <si>
    <t>SUMINISTRO E INSTALACION DE ALARMA DE INMERSIÓN 
Comprende:
Instalaciones electricas, desde los sensores hasta los puntos de monitoreo visual o sonoro.
Mano de obra</t>
  </si>
  <si>
    <t>SUMINISTRO E INSTALACION DE KIT DE ACCESORIOS OPERARIVOS
Comprende:
Mango telescopico en aluminio
Comprobante de PH 
Comprobante de cloro
Carro rapido de aspirado
Cepillo de Nylon
Cepillo de cerdas metálicas en acero INOX
Acoples rapidos para manguera de aspiración
Manquera flexible de aspirado 2" x 20m</t>
  </si>
  <si>
    <t>SUMINISTRO E INSTALACION DE VALVULA LIBERADORA DE VACIO 
Comprende:
Accesorios
Mano de obra</t>
  </si>
  <si>
    <t>3.4</t>
  </si>
  <si>
    <t>JACUZZI E HIDROMASAJE</t>
  </si>
  <si>
    <t>3.4.1</t>
  </si>
  <si>
    <t>SUMINISTRO E INSTALACIÓN DE TUBERÍA 8" PVC-P RDE 21</t>
  </si>
  <si>
    <t>SUMINISTRO E INSTALACIÓN DE TUBERÍA 1 1/2" PVC-P RDE 21</t>
  </si>
  <si>
    <t>SUMINISTRO E INSTALACIÓN DE CODO 8" PVC-P</t>
  </si>
  <si>
    <t>SUMINISTRO E INSTALACIÓN DE TEE 8" PVC-P</t>
  </si>
  <si>
    <t>3.4.2</t>
  </si>
  <si>
    <r>
      <t xml:space="preserve">SUMINISTRO E INSTALACION DE BOQUILLAS DE INYECCIÓN PLASTICAS SALIDA EN 1/2" TIPO JACUZZI
Permiten el ingreso del agua hacia la piscina circular en el anillo de contorno.
</t>
    </r>
    <r>
      <rPr>
        <u/>
        <sz val="11"/>
        <color theme="1"/>
        <rFont val="Arial"/>
        <family val="2"/>
      </rPr>
      <t>Comprende:</t>
    </r>
    <r>
      <rPr>
        <sz val="11"/>
        <color theme="1"/>
        <rFont val="Arial"/>
        <family val="2"/>
      </rPr>
      <t xml:space="preserve">
Instalaciones hidraulicas de acople de entrada y salida.
Mano de obra</t>
    </r>
  </si>
  <si>
    <r>
      <t xml:space="preserve">SUMINISTRO E INSTALACION DE BOQUILLAS SOPLANTE ROSCADA Ø20mm PVC O ABS DE SOLDAR, CAUDAL AIRE = 5.7 M3/H
Permiten el ingreso del aire del blower hacia la piscina circular en los dos anillos de fondo.
</t>
    </r>
    <r>
      <rPr>
        <u/>
        <sz val="11"/>
        <color theme="1"/>
        <rFont val="Arial"/>
        <family val="2"/>
      </rPr>
      <t>Comprende:</t>
    </r>
    <r>
      <rPr>
        <sz val="11"/>
        <color theme="1"/>
        <rFont val="Arial"/>
        <family val="2"/>
      </rPr>
      <t xml:space="preserve">
Instalaciones hidraulicas de acople de entrada y salida.
Mano de obra</t>
    </r>
  </si>
  <si>
    <t>3.4.3</t>
  </si>
  <si>
    <t>TRATAMIENTO AGUA JACUZZI E HIDROMASAJE</t>
  </si>
  <si>
    <t>3.4.4</t>
  </si>
  <si>
    <t>SOPLADOR O BLOWER PARA PISCINA CIRCULAR</t>
  </si>
  <si>
    <r>
      <t xml:space="preserve">SUMINISTRO E INSTALACION DE EQUIPOS TIPO BLOWER 1.5 HP PARA 145 M3/H DE AIRE A PRESION DE 160 MBAR, TRIFASICO
Punto de operación de cada equipo es: 
Presión = 160 mbar
Caudal unitario = 145 m3/h aire
</t>
    </r>
    <r>
      <rPr>
        <u/>
        <sz val="11"/>
        <color theme="1"/>
        <rFont val="Arial"/>
        <family val="2"/>
      </rPr>
      <t xml:space="preserve">Comprende:
</t>
    </r>
    <r>
      <rPr>
        <sz val="11"/>
        <color theme="1"/>
        <rFont val="Arial"/>
        <family val="2"/>
      </rPr>
      <t>Tablero de control electrico
Instalaciones neumaticas de acople de impulsión
Conexiones electricas (cableado y conductos) desde el blower  hasta el tablero, punto de anclaje y aseguramiento.
Mesones o bases nivelantes en acero o concreto</t>
    </r>
  </si>
  <si>
    <t>3.4.5</t>
  </si>
  <si>
    <t>RECIRCULACIÓN AGUA ALTA PRESION PARA BOQUILLAS JET</t>
  </si>
  <si>
    <r>
      <t xml:space="preserve">SUMINISTRO E INSTALACION DE EQUIPOS DE BOMBEO 7.5 HP PARA SOSTENIMIENTO DE LAS BOQUILLAS JET
Punto de operación de cada equipo es: 
Presión = 30 m.c.a. 
Caudal unitario = 12.5 Lps
</t>
    </r>
    <r>
      <rPr>
        <u/>
        <sz val="11"/>
        <color theme="1"/>
        <rFont val="Arial"/>
        <family val="2"/>
      </rPr>
      <t>Comprende:</t>
    </r>
    <r>
      <rPr>
        <sz val="11"/>
        <color theme="1"/>
        <rFont val="Arial"/>
        <family val="2"/>
      </rPr>
      <t xml:space="preserve">
Instalaciones hidraulicas de acople de succión e impulsión
Conexiones electricas (cableado y conductos) desde la bomba hasta el tablero, punto de anclaje y aseguramiento.
Mesones o bases nivelantes en acero o concreto</t>
    </r>
  </si>
  <si>
    <t>3.4.6</t>
  </si>
  <si>
    <t>3.5</t>
  </si>
  <si>
    <t>REDES DE SUMINISTRO</t>
  </si>
  <si>
    <t>3.5.1</t>
  </si>
  <si>
    <t>TUBERIAS</t>
  </si>
  <si>
    <t>SUMINISTRO E INSTALACIÓN DE TUBERÍA ½" PVC PARA AGUA CRUDA Y POTABLE</t>
  </si>
  <si>
    <t>SUMINISTRO E INSTALACIÓN DE TUBERÍA ¾" PVC PARA AGUA CRUDA Y POTABLE</t>
  </si>
  <si>
    <t>SUMINISTRO E INSTALACIÓN DE TUBERÍA 1" PVC PARA AGUA CRUDA Y POTABLE</t>
  </si>
  <si>
    <t>SUMINISTRO E INSTALACIÓN DE TUBERÍA 1  1/4" PVC  PARA AGUA CRUDA Y POTABLE</t>
  </si>
  <si>
    <t>SUMINISTRO E INSTALACIÓN DE TUBERÍA 1  ½" PVC  PARA AGUA CRUDA Y POTABLE</t>
  </si>
  <si>
    <t>SUMINISTRO E INSTALACION DE RED SUMINISTRO CPVC 1/2"  A. CAL. 82°C  100 PSI</t>
  </si>
  <si>
    <t>SUMINISTRO E INSTALACION DE RED SUMINISTRO CPVC 3/4"  A. CAL. 82°C  100 PSI</t>
  </si>
  <si>
    <t>SUMINISTRO E INSTALACION DE RED SUMINISTRO CPVC 1"  A. CAL. 82°C  100 PSI</t>
  </si>
  <si>
    <t>3.5.2</t>
  </si>
  <si>
    <t>HIDRAULICO DE ABASTO AGUA FRIA POTABLE Y CRUDA</t>
  </si>
  <si>
    <t>PUNTO HIDRÁULICO ½" AGUA POTABLE PARA LAVAMANOS.</t>
  </si>
  <si>
    <t>PUNTO HIDRÁULICO ½" AGUA POTABLE PARA INODORO.</t>
  </si>
  <si>
    <t>PUNTO HIDRÁULICO 3/4" AGUA CRUDA ORINAL TIPO PUSH.</t>
  </si>
  <si>
    <t>PUNTO HIDRÁULICO ½" AGUA FRIA POTABLE PARA DUCHA.</t>
  </si>
  <si>
    <t>PUNTO HIDRÁULICO ½" AGUA FRIA POTABLE PARA LAVAPIES.</t>
  </si>
  <si>
    <t>PUNTO HIDRÁULICO ½" AGUA CALIENTE PARA DUCHAS</t>
  </si>
  <si>
    <t>3.5.3</t>
  </si>
  <si>
    <t>VALVULERIA AGUA POTABLE Y CRUDA</t>
  </si>
  <si>
    <t>SUMINISTRO EN INSTALACIÓN DE VALVULA DE BOLA ¾" PARA AGUA CRUDA Y POTABLE, UNION ROSCADA.</t>
  </si>
  <si>
    <t>SUMINISTRO EN INSTALACIÓN DE VALVULA DE BOLA 1" PARA AGUA CRUDA Y POTABLE, UNION ROSCADA.</t>
  </si>
  <si>
    <t>SUMINISTRO EN INSTALACIÓN DE VALVULA DE BOLA 1 1/2" PARA AGUA CRUDA Y POTABLE, UNION ROSCADA.</t>
  </si>
  <si>
    <t>3.5.4</t>
  </si>
  <si>
    <t>AISLAMIENTO TERMICO TUBERIAS AGUA CALIENTE 1"</t>
  </si>
  <si>
    <t>SUMINISTRO EN INSTALACIÓN DE RECUBRIMIENTO EN LAMINA DE ESPUMA DE POLIETILENO THERMOLON 1cm, INCLUYE ABRAZADERAS PLASTICAS</t>
  </si>
  <si>
    <t>3.5.5</t>
  </si>
  <si>
    <t>SOPORTERIA PARA TUBERIA BAJO PLACA</t>
  </si>
  <si>
    <t>SUMINISTRO EN INSTALACIÓN DE GRAPA GALVANIZADA DOBLE OREJA PARA TUBERIA DE 3/4", INCLUYE CHAZOS Y TORNILLOS</t>
  </si>
  <si>
    <t>SUMINISTRO EN INSTALACIÓN DE GRAPA GALVANIZADA DOBLE OREJA PARA TUBERIA DE 1" A 1 1/2", INCLUYE CHAZOS Y TORNILLOS</t>
  </si>
  <si>
    <t>SUMINISTRO EN INSTALACIÓN DE GRAPA GALVANIZADA DOBLE OREJA PARA TUBERIA DE 2", INCLUYE CHAZOS Y TORNILLOS</t>
  </si>
  <si>
    <t>3.6</t>
  </si>
  <si>
    <t>DESAGUES SANITARIOS Y PLUVIALES</t>
  </si>
  <si>
    <t>3.6.1</t>
  </si>
  <si>
    <t>SUMINISTRO E INSTALACIÓN DE TUBERÍA PARA DESAGÜES SANITARIOS Y/O PLUVIALES 2" PVC</t>
  </si>
  <si>
    <t>SUMINISTRO E INSTALACIÓN DE TUBERÍA PARA DESAGÜES SANITARIOS Y/O PLUVIALES 3" PVC</t>
  </si>
  <si>
    <t>SUMINISTRO E INSTALACIÓN DE TUBERÍA PARA DESAGÜES SANITARIOS Y/O PLUVIALES 4" PVC</t>
  </si>
  <si>
    <t>SUMINISTRO E INSTALACIÓN DE TUBERÍA PARA DESAGÜES SANITARIOS Y/O PLUVIALES 6" PVC</t>
  </si>
  <si>
    <t>3.6.2</t>
  </si>
  <si>
    <t xml:space="preserve">PUNTO SANITARIO Y PLUVIAL </t>
  </si>
  <si>
    <t>PUNTO SANITARIO PARA AGUAS NEGRAS, AGUAS GRISES Y/O AGUAS LLUVIAS EN TUBERIA PVC 2".</t>
  </si>
  <si>
    <t>PUNTO SANITARIO PARA AGUAS NEGRAS, AGUAS GRISES Y/O AGUAS LLUVIAS EN TUBERIA PVC 3".</t>
  </si>
  <si>
    <t>PUNTO SANITARIO PARA AGUAS NEGRAS, AGUAS GRISES Y/O AGUAS LLUVIAS EN TUBERIA PVC 4".</t>
  </si>
  <si>
    <t>REJILLA PLANA PVC 3x5" ANTICUCARACHA PARA SIFON DE PISO</t>
  </si>
  <si>
    <t>REJILLA PLANA PVC 2x3" ANTICUCARACHA PARA SIFON DE PISO</t>
  </si>
  <si>
    <t>TRAGANTE PLUVIAL EN PVC 6x4"</t>
  </si>
  <si>
    <t>TRAGANTE PLUVIAL EN PVC 5x3"</t>
  </si>
  <si>
    <t>3.6.3</t>
  </si>
  <si>
    <t>INSTALACIONES SUBTERRANEAS SANITARIAS Y PLUVIALES</t>
  </si>
  <si>
    <t>Caja de Inspeccion en ladrillo Recocido para Aguas Negras, Aguas Grises y/o Aguas Lluvias, con base en concreto reforzado y tapa en concreto reforzado y marco y contramarco en angulo, espacio libre interior de 100 * 100 altura variable</t>
  </si>
  <si>
    <t>Caja de Inspeccion en ladrillo Recocido para Aguas Negras, Aguas Grises y/o Aguas Lluvias, con base en concreto reforzado y tapa en concreto reforzado y marco y contramarco en angulo, espacio libre interior de 80 * 80 altura variable</t>
  </si>
  <si>
    <t>Caja de Inspeccion en ladrillo Recocido para Aguas Negras, Aguas Grises y/o Aguas Lluvias, con base en concreto reforzado y tapa en concreto reforzado y marco y contramarco en angulo, espacio libre interior de 60 * 60 altura variable</t>
  </si>
  <si>
    <t>Caja de Inspeccion en ladrillo Recocido para Aguas Negras, Aguas Grises y/o Aguas Lluvias, con base en concreto reforzado y tapa en concreto reforzado y marco y contramarco en angulo, espacio libre interior de 40 * 40 altura variable</t>
  </si>
  <si>
    <t>Carcamo desagúe de piso en concreto.
Dimensiones internas: 100x25x20cm
Incluye rejilla en angúlo de 1" con marco y contramarco, galvanizada o pintura electrostatica.
Salida en 4" PVC sanitaria</t>
  </si>
  <si>
    <t>3.6.4</t>
  </si>
  <si>
    <t>ACCESORIOS PARA DRENAJE</t>
  </si>
  <si>
    <t>REJILLA PLANA DE PISO, ACERO INOXIDABLE, 80x15cm CORONA
Para recolección de aguas sucias de las playas en contorno de las piscinas</t>
  </si>
  <si>
    <t>3.7</t>
  </si>
  <si>
    <t>RED CONTRAINCENDIO</t>
  </si>
  <si>
    <t>3.7.1</t>
  </si>
  <si>
    <t>TUBERIA</t>
  </si>
  <si>
    <t xml:space="preserve">TUBERIA 2½" ACERO AL CARBÓN RANURADA SCH.10 </t>
  </si>
  <si>
    <t>CODOS 2½"  ACERO AL CARBÓN ROSCAR</t>
  </si>
  <si>
    <t>ACOPLES 2½"  ACERO AL CARBÓN RAN</t>
  </si>
  <si>
    <t>TUBERIA 4" ACERO AL CARBÓN RANURADA SCH.10</t>
  </si>
  <si>
    <t>CODO 90º STANDARD  4" ACERO AL CARBÓN RAN</t>
  </si>
  <si>
    <t>REDUCCION CONCENTRICA RANURADA 4"X2½" ACERO AL CARBÓN RAN</t>
  </si>
  <si>
    <t xml:space="preserve">TE ACERO AL CARBÓN RAN 4" </t>
  </si>
  <si>
    <t>ACOPLES 4"  ACERO AL CARBÓN RAN</t>
  </si>
  <si>
    <t>3.7.2</t>
  </si>
  <si>
    <t>ACCESORIOS</t>
  </si>
  <si>
    <t>ABRAZADERA PERA COMPLETA 2½"</t>
  </si>
  <si>
    <t>ABRAZADERA PERA COMPLETA 4"</t>
  </si>
  <si>
    <t>3.7.3</t>
  </si>
  <si>
    <t xml:space="preserve">CONEXIONES DE MANGUERAS Y TOMAS PARA BOMBEROS. </t>
  </si>
  <si>
    <t>CHEQUE CORTINA RANURADO FM/UL 4"</t>
  </si>
  <si>
    <t>GABINETE SISTEMA CLASE III 
Comprende:
Caja gabinete de 77 X 99 X 24 de sobreponer o empotrar.
Válvula angular 1 1⁄2 ́ Certificada.
Válvula angular 2 1⁄2 ́ Certificada.
Manguera 1 1⁄2 ́ X 30 MTS certificada.
Soporte canastilla para manguera.
Boquilla 1 1⁄2 ́ Policarbonato chorro niebla certificada.
Hacha de 4.5 LB.
Llave spanner doble servicio zincada 1 1⁄2 ́ x 2 1⁄2 ́.
Extintor ABC multipropósito 10Lbs.</t>
  </si>
  <si>
    <t>TOMA FIJA BOMBEROS 2½"</t>
  </si>
  <si>
    <t>ENTRADA SIAMESA PARA BOMBEROS 500 GPM Y 135 PSI 4"x2½"x2½"</t>
  </si>
  <si>
    <t xml:space="preserve">PLACA DE IDENTIFICACIÓN REDES CONTRA INCENDIOS </t>
  </si>
  <si>
    <t>3.7.4</t>
  </si>
  <si>
    <t xml:space="preserve">PRUEBAS DE PRESIÓN. </t>
  </si>
  <si>
    <t>PRUEBA HIDROSTATICA PARA LAS REDES DEL SISTEMA CONTRA INCENDIO
Ver especificaciones técnicas.</t>
  </si>
  <si>
    <t>3.7.5</t>
  </si>
  <si>
    <t>COMPLEMENTARIAS</t>
  </si>
  <si>
    <t>EXTINTOR CO2 15 LB</t>
  </si>
  <si>
    <t>VALVULA VENTOSA 1" PVC DOBLE ACCION CON REGISTRO DE BOLA 1"</t>
  </si>
  <si>
    <t xml:space="preserve">REDES ELÉCTRICAS </t>
  </si>
  <si>
    <t>4.1</t>
  </si>
  <si>
    <t>4.2</t>
  </si>
  <si>
    <t>4.3</t>
  </si>
  <si>
    <t>DESMONTE DE APARATOS SANITARIOS</t>
  </si>
  <si>
    <t xml:space="preserve">MEJORAMIENTO EXTERIORES ZONA PISICNAS   </t>
  </si>
  <si>
    <t>SUMINISTRO E INSTALACIÓN FLANCHE EN LÁMINA DESARROLLO 0,60 MTS</t>
  </si>
  <si>
    <t xml:space="preserve">CONSTRUCCIÓN DE BANCA FIJA EN CONCRETO Y ENCHAPADA EN PIEDRA MUÑECA </t>
  </si>
  <si>
    <r>
      <t xml:space="preserve">SUMINISTRO E INSTALACION DE TABLERO DE CONTROL ELECTRICO POTENCIA Y CONTROL PARA EQUIPOS DE BOMBEO
</t>
    </r>
    <r>
      <rPr>
        <u/>
        <sz val="11"/>
        <color theme="1"/>
        <rFont val="Arial"/>
        <family val="2"/>
      </rPr>
      <t>Comprende:</t>
    </r>
    <r>
      <rPr>
        <sz val="11"/>
        <color theme="1"/>
        <rFont val="Arial"/>
        <family val="2"/>
      </rPr>
      <t xml:space="preserve">
Arrancadores directos y guardamotores, sistema de funcionamiento en cascada manualmente (aditivo), de una en una hasta tener las dos bombas en funcionamiento.
Sistemas de protección por sobretensión
Cofres metálicos tipo NEMA
Conexiónes electricas a acometida </t>
    </r>
  </si>
  <si>
    <t>3.1.8</t>
  </si>
  <si>
    <r>
      <t xml:space="preserve">SUMINISTRO E INSTALACION DE KIT DE ACCESORIOS OPERATIVOS
</t>
    </r>
    <r>
      <rPr>
        <u/>
        <sz val="11"/>
        <color theme="1"/>
        <rFont val="Arial"/>
        <family val="2"/>
      </rPr>
      <t>Comprende:</t>
    </r>
    <r>
      <rPr>
        <sz val="11"/>
        <color theme="1"/>
        <rFont val="Arial"/>
        <family val="2"/>
      </rPr>
      <t xml:space="preserve">
Mango telescopico en aluminio
Comprobante de PH 
Comprobante de cloro
Carro rapido de aspirado
Cepillo de Nylon
Cepillo de cerdas metálicas en acero INOX
Acoples rapidos para manguera de aspiración
Manquera flexible de aspirado 2" x 20m</t>
    </r>
  </si>
  <si>
    <t>ANEXO A. OFERTA ECONÓMICA.</t>
  </si>
  <si>
    <t>AMPLIACIÓN SERVICIOS DE RESTAURANTE, CAFETERÍA, Y MODIFICACIÓN DE ZONAS HÚMEDAS HOTEL PANORAMA COMFABOY EN PAIPA</t>
  </si>
  <si>
    <t>1.1.1</t>
  </si>
  <si>
    <t>1.1.2</t>
  </si>
  <si>
    <t>1.1.3</t>
  </si>
  <si>
    <t>1.1.4</t>
  </si>
  <si>
    <t>1.1.5</t>
  </si>
  <si>
    <t>1.1.6</t>
  </si>
  <si>
    <t>1.1.7</t>
  </si>
  <si>
    <t>1.1.8</t>
  </si>
  <si>
    <t>1.1.9</t>
  </si>
  <si>
    <t>1.1.10</t>
  </si>
  <si>
    <t>1.1.11</t>
  </si>
  <si>
    <t>1.1.12</t>
  </si>
  <si>
    <t>1.1.13</t>
  </si>
  <si>
    <t>1.1.14</t>
  </si>
  <si>
    <t>1.1.15</t>
  </si>
  <si>
    <t>1.2.1</t>
  </si>
  <si>
    <t>1.2.5</t>
  </si>
  <si>
    <t>1.2.3</t>
  </si>
  <si>
    <t>1.2.2</t>
  </si>
  <si>
    <t>1.2.4</t>
  </si>
  <si>
    <t>1.3.1.1</t>
  </si>
  <si>
    <t>1.3.1.2</t>
  </si>
  <si>
    <t>1.3.1.3</t>
  </si>
  <si>
    <t>1.3.2.1</t>
  </si>
  <si>
    <t>1.3.2.2</t>
  </si>
  <si>
    <t>1.3.2.3</t>
  </si>
  <si>
    <t>1.3.3.1</t>
  </si>
  <si>
    <t>1.3.3.2</t>
  </si>
  <si>
    <t>1.3.3.3</t>
  </si>
  <si>
    <t>1.3.3.4</t>
  </si>
  <si>
    <t>1.3.3.5</t>
  </si>
  <si>
    <t>1.3.3.6</t>
  </si>
  <si>
    <t>1.3.3.7</t>
  </si>
  <si>
    <t>1.3.3.8</t>
  </si>
  <si>
    <t>1.3.3.9</t>
  </si>
  <si>
    <t>1.3.3.10</t>
  </si>
  <si>
    <t>1.3.3.11</t>
  </si>
  <si>
    <t>1.3.3.12</t>
  </si>
  <si>
    <t>1.3.3.13</t>
  </si>
  <si>
    <t>1.3.3.14</t>
  </si>
  <si>
    <t>1.3.4.1</t>
  </si>
  <si>
    <t>1.3.4.2</t>
  </si>
  <si>
    <t>1.3.5.1</t>
  </si>
  <si>
    <t>1.3.5.2</t>
  </si>
  <si>
    <t>1.3.5.3</t>
  </si>
  <si>
    <t>1.3.5.4</t>
  </si>
  <si>
    <t>1.3.5.5</t>
  </si>
  <si>
    <t>1.3.5.6</t>
  </si>
  <si>
    <t>1.3.5.7</t>
  </si>
  <si>
    <t>1.3.6.1</t>
  </si>
  <si>
    <t>1.3.6.2</t>
  </si>
  <si>
    <t>1.3.7.1</t>
  </si>
  <si>
    <t>1.3.7.2</t>
  </si>
  <si>
    <t>1.3.7.3</t>
  </si>
  <si>
    <t>1.3.7.4</t>
  </si>
  <si>
    <t>1.3.8.1</t>
  </si>
  <si>
    <t>1.3.8.2</t>
  </si>
  <si>
    <t>1.3.8.3</t>
  </si>
  <si>
    <t>1.3.8.4</t>
  </si>
  <si>
    <t>1.3.8.5</t>
  </si>
  <si>
    <t>1.3.8.6</t>
  </si>
  <si>
    <t>1.3.9.1</t>
  </si>
  <si>
    <t>1.3.9.2</t>
  </si>
  <si>
    <t>1.3.10.1</t>
  </si>
  <si>
    <t>1.3.10.2</t>
  </si>
  <si>
    <t>1.3.10.3</t>
  </si>
  <si>
    <t>1.3.10.4</t>
  </si>
  <si>
    <t>1.3.10.5</t>
  </si>
  <si>
    <t>1.3.10.6</t>
  </si>
  <si>
    <t>1.3.11.1</t>
  </si>
  <si>
    <t>1.3.11.5</t>
  </si>
  <si>
    <t>1.3.11.3</t>
  </si>
  <si>
    <t>1.2.11.2</t>
  </si>
  <si>
    <t>1.2.11.4</t>
  </si>
  <si>
    <t>1.3.11.6</t>
  </si>
  <si>
    <t>1.3.12.1</t>
  </si>
  <si>
    <t>1.3.12.2</t>
  </si>
  <si>
    <t>1.3.12.3</t>
  </si>
  <si>
    <t>2.1.1</t>
  </si>
  <si>
    <t>2.1.2</t>
  </si>
  <si>
    <t>2.1.3</t>
  </si>
  <si>
    <t>2.1.4</t>
  </si>
  <si>
    <t>2.1.5</t>
  </si>
  <si>
    <t>2.1.6</t>
  </si>
  <si>
    <t>2.1.7</t>
  </si>
  <si>
    <t>2.1.8</t>
  </si>
  <si>
    <t>2.1.9</t>
  </si>
  <si>
    <t>2.1.10</t>
  </si>
  <si>
    <t>2.1.11</t>
  </si>
  <si>
    <t>2.2.1</t>
  </si>
  <si>
    <t>2.2.2</t>
  </si>
  <si>
    <t>2.2.3</t>
  </si>
  <si>
    <t>2.2.4</t>
  </si>
  <si>
    <t>2.2.5</t>
  </si>
  <si>
    <t>2.2.6</t>
  </si>
  <si>
    <t>2.3.1</t>
  </si>
  <si>
    <t>2.3.4</t>
  </si>
  <si>
    <t>2.3.2</t>
  </si>
  <si>
    <t>2.3.3</t>
  </si>
  <si>
    <t>2.3.5</t>
  </si>
  <si>
    <t>2.3.6</t>
  </si>
  <si>
    <t>2.3.7</t>
  </si>
  <si>
    <t>2.3.8</t>
  </si>
  <si>
    <t>2.3.9</t>
  </si>
  <si>
    <t>2.3.10</t>
  </si>
  <si>
    <t>2.3.11</t>
  </si>
  <si>
    <t>2.3.12</t>
  </si>
  <si>
    <t>2.3.13</t>
  </si>
  <si>
    <t>2.3.14</t>
  </si>
  <si>
    <t>2.3.15</t>
  </si>
  <si>
    <t>2.3.16</t>
  </si>
  <si>
    <t>2.3.17</t>
  </si>
  <si>
    <t>2.4.1</t>
  </si>
  <si>
    <t>2.4.2</t>
  </si>
  <si>
    <t>2.4.3</t>
  </si>
  <si>
    <t>2.5.1</t>
  </si>
  <si>
    <t>2.5.2</t>
  </si>
  <si>
    <t>2.5.3</t>
  </si>
  <si>
    <t>2.5.4</t>
  </si>
  <si>
    <t>2.5.5</t>
  </si>
  <si>
    <t>2.5.6</t>
  </si>
  <si>
    <t>2.6.1</t>
  </si>
  <si>
    <t>2.6.2</t>
  </si>
  <si>
    <t>2.6.3</t>
  </si>
  <si>
    <t>2.7.1</t>
  </si>
  <si>
    <t>2.7.2</t>
  </si>
  <si>
    <t>2.7.3</t>
  </si>
  <si>
    <t>2.7.4</t>
  </si>
  <si>
    <t>2.8.1</t>
  </si>
  <si>
    <t>2.8.2</t>
  </si>
  <si>
    <t>2.8.3</t>
  </si>
  <si>
    <t>2.9.1</t>
  </si>
  <si>
    <t>2.9.2</t>
  </si>
  <si>
    <t>2.9.3</t>
  </si>
  <si>
    <t>2.10.1</t>
  </si>
  <si>
    <t>2.10.2</t>
  </si>
  <si>
    <t>2.10.3</t>
  </si>
  <si>
    <t>2.10.4</t>
  </si>
  <si>
    <t>2.10.5</t>
  </si>
  <si>
    <t>2.10.6</t>
  </si>
  <si>
    <t>2.10.7</t>
  </si>
  <si>
    <t>2.10.8</t>
  </si>
  <si>
    <t>2.10.9</t>
  </si>
  <si>
    <t>2.10.10</t>
  </si>
  <si>
    <t>2.10.11</t>
  </si>
  <si>
    <t>2.10.12</t>
  </si>
  <si>
    <t>3.1.1.1</t>
  </si>
  <si>
    <t>3.1.1.2</t>
  </si>
  <si>
    <t>3.1.1.3</t>
  </si>
  <si>
    <t>3.1.1.4</t>
  </si>
  <si>
    <t>3.1.1.5</t>
  </si>
  <si>
    <t>3.1.1.6</t>
  </si>
  <si>
    <t>3.1.1.7</t>
  </si>
  <si>
    <t>3.1.1.8</t>
  </si>
  <si>
    <t>3.1.1.9</t>
  </si>
  <si>
    <t>3.1.1.10</t>
  </si>
  <si>
    <t>3.1.1.11</t>
  </si>
  <si>
    <t>3.1.1.12</t>
  </si>
  <si>
    <t>3.1.1.13</t>
  </si>
  <si>
    <t>3.1.2.1</t>
  </si>
  <si>
    <t>3.1.2.2</t>
  </si>
  <si>
    <t>3.1.2.3</t>
  </si>
  <si>
    <t>3.1.2.4</t>
  </si>
  <si>
    <t>3.1.3.1</t>
  </si>
  <si>
    <t>3.1.3.2</t>
  </si>
  <si>
    <t>3.1.3.3</t>
  </si>
  <si>
    <t>3.1.3.4</t>
  </si>
  <si>
    <t>3.1.4.1</t>
  </si>
  <si>
    <t>3.1.4.2</t>
  </si>
  <si>
    <t>3.1.4.3</t>
  </si>
  <si>
    <t>3.1.5.1</t>
  </si>
  <si>
    <t>3.1.6.1</t>
  </si>
  <si>
    <t>3.1.6.2</t>
  </si>
  <si>
    <t>3.1.7.1</t>
  </si>
  <si>
    <t>3.1.7.2</t>
  </si>
  <si>
    <t>3.1.8.1</t>
  </si>
  <si>
    <t>3.1.8.2</t>
  </si>
  <si>
    <t>3.1.8.3</t>
  </si>
  <si>
    <t>3.2.1.1</t>
  </si>
  <si>
    <t>3.2.3.3</t>
  </si>
  <si>
    <t>3.2.5.5</t>
  </si>
  <si>
    <t>3.2.1.2</t>
  </si>
  <si>
    <t>3.2.1.3</t>
  </si>
  <si>
    <t>3.2.1.4</t>
  </si>
  <si>
    <t>3.2.1.5</t>
  </si>
  <si>
    <t>3.2.1.6</t>
  </si>
  <si>
    <t>3.2.1.7</t>
  </si>
  <si>
    <t>3.2.1.8</t>
  </si>
  <si>
    <t>3.2.1.9</t>
  </si>
  <si>
    <t>3.2.1.10</t>
  </si>
  <si>
    <t>3.2.1.11</t>
  </si>
  <si>
    <t>3.2.1.12</t>
  </si>
  <si>
    <t>3.2.1.13</t>
  </si>
  <si>
    <t>3.2.1.14</t>
  </si>
  <si>
    <t>3.2.1.15</t>
  </si>
  <si>
    <t>3.2.1.16</t>
  </si>
  <si>
    <t>3.2.1.17</t>
  </si>
  <si>
    <t>3.2.1.18</t>
  </si>
  <si>
    <t>3.2.1.19</t>
  </si>
  <si>
    <t>3.2.1.20</t>
  </si>
  <si>
    <t>3.2.1.21</t>
  </si>
  <si>
    <t>3.2.1.22</t>
  </si>
  <si>
    <t>3.2.2.1</t>
  </si>
  <si>
    <t>3.2.3.1</t>
  </si>
  <si>
    <t>3.2.3.2</t>
  </si>
  <si>
    <t>3.2.3.4</t>
  </si>
  <si>
    <t>3.2.3.5</t>
  </si>
  <si>
    <t>3.2.4.1</t>
  </si>
  <si>
    <t>3.2.5.1</t>
  </si>
  <si>
    <t>3.2.5.2</t>
  </si>
  <si>
    <t>3.2.5.4</t>
  </si>
  <si>
    <t>3.2.5.6</t>
  </si>
  <si>
    <t>3.2.5.3</t>
  </si>
  <si>
    <t>3.3.1.1</t>
  </si>
  <si>
    <t>3.3.4.4</t>
  </si>
  <si>
    <t>3.3.6.6</t>
  </si>
  <si>
    <t>3.3.1.2</t>
  </si>
  <si>
    <t>3.3.1.3</t>
  </si>
  <si>
    <t>3.3.1.4</t>
  </si>
  <si>
    <t>3.3.1.5</t>
  </si>
  <si>
    <t>3.3.1.6</t>
  </si>
  <si>
    <t>3.3.1.7</t>
  </si>
  <si>
    <t>3.3.1.8</t>
  </si>
  <si>
    <t>3.3.1.9</t>
  </si>
  <si>
    <t>3.3.1.10</t>
  </si>
  <si>
    <t>3.3.1.11</t>
  </si>
  <si>
    <t>3.3.1.12</t>
  </si>
  <si>
    <t>3.3.1.13</t>
  </si>
  <si>
    <t>3.3.1.14</t>
  </si>
  <si>
    <t>3.3.1.15</t>
  </si>
  <si>
    <t>3.3.1.16</t>
  </si>
  <si>
    <t>3.3.2.1</t>
  </si>
  <si>
    <t>3.3.2.2</t>
  </si>
  <si>
    <t>3.3.2.3</t>
  </si>
  <si>
    <t>3.3.2.4</t>
  </si>
  <si>
    <t>3.3.2.5</t>
  </si>
  <si>
    <t>3.3.2.6</t>
  </si>
  <si>
    <t>3.3.3.1</t>
  </si>
  <si>
    <t>3.3.3.2</t>
  </si>
  <si>
    <t>3.3.4.1</t>
  </si>
  <si>
    <t>3.3.4.2</t>
  </si>
  <si>
    <t>3.3.4.3</t>
  </si>
  <si>
    <t>3.3.4.5</t>
  </si>
  <si>
    <t>3.3.5.1</t>
  </si>
  <si>
    <t>3.3.6.1</t>
  </si>
  <si>
    <t>3.3.6.2</t>
  </si>
  <si>
    <t>3.3.6.3</t>
  </si>
  <si>
    <t>3.3.6.4</t>
  </si>
  <si>
    <t>3.3.6.5</t>
  </si>
  <si>
    <t>3.4.1.1</t>
  </si>
  <si>
    <t>3.4.1.2</t>
  </si>
  <si>
    <t>3.4.1.3</t>
  </si>
  <si>
    <t>3.4.1.4</t>
  </si>
  <si>
    <t>3.4.1.5</t>
  </si>
  <si>
    <t>3.4.1.6</t>
  </si>
  <si>
    <t>3.4.1.7</t>
  </si>
  <si>
    <t>3.4.1.8</t>
  </si>
  <si>
    <t>3.4.1.9</t>
  </si>
  <si>
    <t>3.4.1.10</t>
  </si>
  <si>
    <t>3.4.1.11</t>
  </si>
  <si>
    <t>3.4.1.12</t>
  </si>
  <si>
    <t>3.4.1.13</t>
  </si>
  <si>
    <t>3.4.1.14</t>
  </si>
  <si>
    <t>3.4.1.15</t>
  </si>
  <si>
    <t>3.4.1.16</t>
  </si>
  <si>
    <t>3.4.1.17</t>
  </si>
  <si>
    <t>3.4.1.18</t>
  </si>
  <si>
    <t>3.4.1.19</t>
  </si>
  <si>
    <t>3.4.2.1</t>
  </si>
  <si>
    <t>3.4.2.4</t>
  </si>
  <si>
    <t>3.4.2.3</t>
  </si>
  <si>
    <t>3.4.2.2</t>
  </si>
  <si>
    <t>3.4.2.5</t>
  </si>
  <si>
    <t>3.4.2.6</t>
  </si>
  <si>
    <t>3.4.3.1</t>
  </si>
  <si>
    <t>3.4.3.2</t>
  </si>
  <si>
    <t>3.4.3.3</t>
  </si>
  <si>
    <t>3.4.3.4</t>
  </si>
  <si>
    <t>3.4.4.1</t>
  </si>
  <si>
    <t>3.4.5.1</t>
  </si>
  <si>
    <t>3.4.5.2</t>
  </si>
  <si>
    <t>3.4.5.3</t>
  </si>
  <si>
    <t>3.4.6.1</t>
  </si>
  <si>
    <t>3.4.6.2</t>
  </si>
  <si>
    <t>3.4.6.3</t>
  </si>
  <si>
    <t>3.4.6.4</t>
  </si>
  <si>
    <t>3.4.6.5</t>
  </si>
  <si>
    <t>3.5.1.1</t>
  </si>
  <si>
    <t>3.5.2.2</t>
  </si>
  <si>
    <t>3.5.1.2</t>
  </si>
  <si>
    <t>3.5.1.3</t>
  </si>
  <si>
    <t>3.5.1.4</t>
  </si>
  <si>
    <t>3.5.1.5</t>
  </si>
  <si>
    <t>3.5.1.6</t>
  </si>
  <si>
    <t>3.5.1.7</t>
  </si>
  <si>
    <t>3.5.1.8</t>
  </si>
  <si>
    <t>3.5.2.1</t>
  </si>
  <si>
    <t>3.5.2.6</t>
  </si>
  <si>
    <t>3.5.2.4</t>
  </si>
  <si>
    <t>3.5.2.3</t>
  </si>
  <si>
    <t>3.5.2.5</t>
  </si>
  <si>
    <t>3.5.3.1</t>
  </si>
  <si>
    <t>3.5.3.2</t>
  </si>
  <si>
    <t>3.5.3.3</t>
  </si>
  <si>
    <t>3.5.4.1</t>
  </si>
  <si>
    <t>3.5.5.1</t>
  </si>
  <si>
    <t>3.5.5.2</t>
  </si>
  <si>
    <t>3.5.5.3</t>
  </si>
  <si>
    <t>3.6.1.1</t>
  </si>
  <si>
    <t>3.6.1.2</t>
  </si>
  <si>
    <t>3.6.1.3</t>
  </si>
  <si>
    <t>3.6.1.4</t>
  </si>
  <si>
    <t>3.6.2.1</t>
  </si>
  <si>
    <t>3.6.2.2</t>
  </si>
  <si>
    <t>3.6.2.3</t>
  </si>
  <si>
    <t>3.6.2.4</t>
  </si>
  <si>
    <t>3.6.2.5</t>
  </si>
  <si>
    <t>3.6.2.6</t>
  </si>
  <si>
    <t>3.6.2.7</t>
  </si>
  <si>
    <t>3.6.3.1</t>
  </si>
  <si>
    <t>3.6.3.2</t>
  </si>
  <si>
    <t>3.6.3.3</t>
  </si>
  <si>
    <t>3.6.3.4</t>
  </si>
  <si>
    <t>3.6.3.5</t>
  </si>
  <si>
    <t>3.6.4.1</t>
  </si>
  <si>
    <t>3.7.1.1</t>
  </si>
  <si>
    <t>3.7.2.2</t>
  </si>
  <si>
    <t>3.7.1.2</t>
  </si>
  <si>
    <t>3.7.1.4</t>
  </si>
  <si>
    <t>3.7.1.3</t>
  </si>
  <si>
    <t>3.7.1.5</t>
  </si>
  <si>
    <t>3.7.1.6</t>
  </si>
  <si>
    <t>3.7.1.7</t>
  </si>
  <si>
    <t>3.7.1.8</t>
  </si>
  <si>
    <t>3.7.2.1</t>
  </si>
  <si>
    <t>3.7.3.1</t>
  </si>
  <si>
    <t>3.7.3.3</t>
  </si>
  <si>
    <t>3.7.3.2</t>
  </si>
  <si>
    <t>3.7.3.4</t>
  </si>
  <si>
    <t>3.7.3.5</t>
  </si>
  <si>
    <t>3.7.4.1</t>
  </si>
  <si>
    <t>3.7.5.1</t>
  </si>
  <si>
    <t>3.7.5.2</t>
  </si>
  <si>
    <t>4.2.1</t>
  </si>
  <si>
    <t>4.2.2</t>
  </si>
  <si>
    <t>4.2.3</t>
  </si>
  <si>
    <t>4.1.1</t>
  </si>
  <si>
    <t>4.1.2</t>
  </si>
  <si>
    <t>4.1.3</t>
  </si>
  <si>
    <t>4.1.4</t>
  </si>
  <si>
    <t>4.1.5</t>
  </si>
  <si>
    <t>4.2.4</t>
  </si>
  <si>
    <t>4.2.5</t>
  </si>
  <si>
    <t>4.2.6</t>
  </si>
  <si>
    <t>4.2.7</t>
  </si>
  <si>
    <t>4.2.8</t>
  </si>
  <si>
    <t>4.2.9</t>
  </si>
  <si>
    <t>4.2.10</t>
  </si>
  <si>
    <t>4.2.11</t>
  </si>
  <si>
    <t>4.2.12</t>
  </si>
  <si>
    <t>4.2.13</t>
  </si>
  <si>
    <t>4.3.1</t>
  </si>
  <si>
    <t>4.3.2</t>
  </si>
  <si>
    <t>4.3.3</t>
  </si>
  <si>
    <t>4.3.4</t>
  </si>
  <si>
    <t>4.3.5</t>
  </si>
  <si>
    <t>4.3.6</t>
  </si>
  <si>
    <t>4.3.7</t>
  </si>
  <si>
    <t>4.3.8</t>
  </si>
  <si>
    <t>4.3.9</t>
  </si>
  <si>
    <t>4.3.10</t>
  </si>
  <si>
    <t>SUBTOTAL</t>
  </si>
  <si>
    <t>ADMINISTRACION</t>
  </si>
  <si>
    <t>IMPREVISTOS</t>
  </si>
  <si>
    <t>UTILIDAD</t>
  </si>
  <si>
    <t>IVA/UTILIDAD</t>
  </si>
  <si>
    <t>TOTAL</t>
  </si>
  <si>
    <t>VR UNITARIO</t>
  </si>
  <si>
    <t>FIRMA PROPONENTE</t>
  </si>
  <si>
    <t>1.3.11.7</t>
  </si>
  <si>
    <t>1.2.11.8</t>
  </si>
  <si>
    <t>1.3.11.9</t>
  </si>
  <si>
    <t>1.3.11.10</t>
  </si>
  <si>
    <t>1.3.11.11</t>
  </si>
  <si>
    <t>1.3.11.12</t>
  </si>
  <si>
    <t>SALIDAS PARA ALUMBRADO Y TOMAS</t>
  </si>
  <si>
    <t xml:space="preserve"> </t>
  </si>
  <si>
    <t>SALIDA + INTERRUPTOR SENCILLO</t>
  </si>
  <si>
    <t>SALIDA + INTERRUPTOR DOBLE</t>
  </si>
  <si>
    <t>SALIDA + TOMACORRIENTE DOBLE MONOFASICA</t>
  </si>
  <si>
    <t>SALIDA + TOMACORRIENTE DOBLE MONOFASICA GFCI</t>
  </si>
  <si>
    <t>SALIDA PARA LUMINARIA LED 18W RDA</t>
  </si>
  <si>
    <t>SALIDA PARA LUMINARIA LED HIGBAY  100W GC015</t>
  </si>
  <si>
    <t>SALIDA PARA LUMINARIA HERMETICA 36 W</t>
  </si>
  <si>
    <t>SALIDA PARA LUMINARIA LED  22W P26118</t>
  </si>
  <si>
    <t>SALIDA PARA LUMINARIA PANEL LED 40W</t>
  </si>
  <si>
    <t>SALIDA PARA LUMINARIA EMERG DOWINLIGHT 4,5W</t>
  </si>
  <si>
    <t>SALIDA PARA LUMINARIA EMERG R3 2X1W</t>
  </si>
  <si>
    <t>SALIDA PARA REFLECTOR LED PLANO SOBRE MURO, LUZ BLANCA, CLASE IP68, 16W 12V</t>
  </si>
  <si>
    <t>CAJA DE ANDÉN PLASTICA 4" PARA CONEXIÓN DE REFLECTORES</t>
  </si>
  <si>
    <t>ACOMETIDAS Y CONDUCTORES</t>
  </si>
  <si>
    <t>TUBERIA PVC 2" EMBEBIDA. INC. ACCESORIOS</t>
  </si>
  <si>
    <t>M</t>
  </si>
  <si>
    <t>TUBERIA PVC 1 1/2" EMBEBIDA. INC. ACCESORIOS</t>
  </si>
  <si>
    <t>TUBERIA PVC 1" EMBEBIDA. INC. ACCESORIOS</t>
  </si>
  <si>
    <t>TUBERIA PVC 3/4" EMBEBIDA. INC. ACCESORIOS</t>
  </si>
  <si>
    <t>TUBERIA EMT 3/4" INC. ACCESORIOS</t>
  </si>
  <si>
    <t>TUBERIA PVC 1/2" EMBEBIDA. INC. ACCESORIOS</t>
  </si>
  <si>
    <t>TUBERIA EMT 1/2" INC. ACCESORIOS</t>
  </si>
  <si>
    <t>CABLEADO  1#12 + 1#12 + 1#12T LSHF AWG Cu</t>
  </si>
  <si>
    <t>CABLEADO  3#12 + 1#12T THHN AWG Cu</t>
  </si>
  <si>
    <t>CABLEADO  2#10 + 1#10T THHN AWG Cu</t>
  </si>
  <si>
    <t>CABLEADO  3#10 + 1#10 + 1#10T  THHN AWG Cu</t>
  </si>
  <si>
    <t>CABLEADO 3#8 + 1#8 + 1#10T LSHF AWG Cu</t>
  </si>
  <si>
    <t>CABLEADO 1#8 + 1#8 + 1#8T LSHF AWG Cu</t>
  </si>
  <si>
    <t>CABLEADO 3#6 + 1#10T THHN AWG Cu</t>
  </si>
  <si>
    <t>CABLEADO 3#4 + 1#4 + 1#6T LSHF AWG Cu</t>
  </si>
  <si>
    <t>CABLEADO 3#2 + 1#2 + 1#6T LSHF AWG Cu</t>
  </si>
  <si>
    <t>CABLEADO 3(3#2/0 + 1#2/0) + 1#2T THHN AWG Cu</t>
  </si>
  <si>
    <t>TABLEROS E INTERRUPTORES</t>
  </si>
  <si>
    <t>BANCO DE CONDENSADORES</t>
  </si>
  <si>
    <t>TABLERO A - CON PROTECCIONES, ARANCADORES, VARIADORES, DPS, DIFERENCIALES.</t>
  </si>
  <si>
    <t>TABLERO C - CON PROTECCIONES, ARANCADORES, VARIADORES, DPS, DIFERENCIALES.</t>
  </si>
  <si>
    <t>TABLERO E - CON TRANSFORMADOR DE AISLAMIENTO, PROTECCIONES</t>
  </si>
  <si>
    <t>TABLERO B - CONTROL DE ILUMINACION AREA DE PISCINAS</t>
  </si>
  <si>
    <t>TABLERO TRIFASICO DE AUTOMÁTICOS DE 12 CIRCUITOS TIPO PESADO CON PUERTA Y CERRADURA DE CIERRE, CERRADURA Y ESPACIO TOTALIZADOR.</t>
  </si>
  <si>
    <t>INTERRUPTOR AUTOMATICO ENCHUFABLE 1 POLO 20 A - 6kA</t>
  </si>
  <si>
    <t>BREAKER INDUSTRIAL 3 X 30 A - 25kA</t>
  </si>
  <si>
    <t>BREAKER INDUSTRIAL 3 X 300 A - 50kA</t>
  </si>
  <si>
    <t>DPS TIPO 1+2 4P 208V 12.5kA CIRPROTEC PSC4-12.5/230 TNS + INTERRUPTOR</t>
  </si>
  <si>
    <t>CANALIZACION ELECTRICA</t>
  </si>
  <si>
    <t>TENDIDO CANALIZACION ELECTRICA SUBTERRANEA TUBERIA PVC TIPO DUCTO ELECTRICO DB 1 x 2"  PVC</t>
  </si>
  <si>
    <t>CAMARAS DE INSPECCION</t>
  </si>
  <si>
    <t>ADECUACION DE CAJA DE INSPECCION EN MAMPOSTERIA TIPO CD-2008 EBSA CON MARCO Y TAPA 100X100 CM</t>
  </si>
  <si>
    <t>4.1.6</t>
  </si>
  <si>
    <t>4.1.7</t>
  </si>
  <si>
    <t>4.1.8</t>
  </si>
  <si>
    <t>4.1.9</t>
  </si>
  <si>
    <t>4.1.10</t>
  </si>
  <si>
    <t>4.1.11</t>
  </si>
  <si>
    <t>4.1.12</t>
  </si>
  <si>
    <t>4.1.13</t>
  </si>
  <si>
    <t>4.2.14</t>
  </si>
  <si>
    <t>4.2.15</t>
  </si>
  <si>
    <t>4.2.16</t>
  </si>
  <si>
    <t>4.2.17</t>
  </si>
  <si>
    <t>4.4.1</t>
  </si>
  <si>
    <t>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</si>
</sst>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_(* #,##0.00_);_(* \(#,##0.00\);_(* &quot;-&quot;??_);_(@_)"/>
    <numFmt numFmtId="165" formatCode="[$$-240A]\ #,##0.00"/>
    <numFmt numFmtId="166" formatCode="#,##0.0\ _$"/>
    <numFmt numFmtId="167" formatCode="&quot;$&quot;#,##0"/>
    <numFmt numFmtId="168" formatCode="0.0"/>
    <numFmt numFmtId="169" formatCode="_-&quot;$&quot;\ * #,##0.00_-;\-&quot;$&quot;\ * #,##0.00_-;_-&quot;$&quot;\ * &quot;-&quot;??_-;_-@"/>
    <numFmt numFmtId="170" formatCode="_-&quot;$&quot;\ * #,##0_-;\-&quot;$&quot;\ * #,##0_-;_-&quot;$&quot;\ * &quot;-&quot;??_-;_-@_-"/>
    <numFmt numFmtId="171" formatCode="[$$-240A]\ #,##0.0"/>
    <numFmt numFmtId="172" formatCode="_(&quot;$&quot;\ * #,##0.00_);_(&quot;$&quot;\ * \(#,##0.00\);_(&quot;$&quot;\ * &quot;-&quot;??_);_(@_)"/>
  </numFmts>
  <fonts count="16" x14ac:knownFonts="1">
    <font>
      <sz val="11"/>
      <color theme="1"/>
      <name val="Calibri"/>
      <family val="2"/>
      <scheme val="minor"/>
    </font>
    <font>
      <sz val="11"/>
      <color theme="1"/>
      <name val="Calibri"/>
      <family val="2"/>
      <scheme val="minor"/>
    </font>
    <font>
      <b/>
      <sz val="11"/>
      <color rgb="FFFA7D00"/>
      <name val="Calibri"/>
      <family val="2"/>
      <scheme val="minor"/>
    </font>
    <font>
      <sz val="10"/>
      <name val="Arial"/>
      <family val="2"/>
    </font>
    <font>
      <b/>
      <sz val="11"/>
      <name val="Arial"/>
      <family val="2"/>
    </font>
    <font>
      <sz val="11"/>
      <name val="Arial"/>
      <family val="2"/>
    </font>
    <font>
      <b/>
      <sz val="14"/>
      <name val="Arial"/>
      <family val="2"/>
    </font>
    <font>
      <sz val="14"/>
      <name val="Arial"/>
      <family val="2"/>
    </font>
    <font>
      <sz val="11"/>
      <color theme="1"/>
      <name val="Arial"/>
      <family val="2"/>
    </font>
    <font>
      <b/>
      <sz val="11"/>
      <color theme="1"/>
      <name val="Arial"/>
      <family val="2"/>
    </font>
    <font>
      <u/>
      <sz val="11"/>
      <color theme="1"/>
      <name val="Arial"/>
      <family val="2"/>
    </font>
    <font>
      <b/>
      <sz val="11"/>
      <color theme="1"/>
      <name val="Calibri"/>
      <family val="2"/>
      <scheme val="minor"/>
    </font>
    <font>
      <sz val="8"/>
      <name val="Calibri"/>
      <family val="2"/>
      <scheme val="minor"/>
    </font>
    <font>
      <b/>
      <sz val="12"/>
      <name val="Arial"/>
      <family val="2"/>
    </font>
    <font>
      <sz val="12"/>
      <name val="Arial"/>
      <family val="2"/>
    </font>
    <font>
      <sz val="10"/>
      <color theme="1"/>
      <name val="Verdana"/>
      <family val="2"/>
    </font>
  </fonts>
  <fills count="9">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bgColor theme="0"/>
      </patternFill>
    </fill>
    <fill>
      <patternFill patternType="solid">
        <fgColor theme="0"/>
        <bgColor rgb="FFFFFF00"/>
      </patternFill>
    </fill>
    <fill>
      <patternFill patternType="solid">
        <fgColor theme="0"/>
        <bgColor rgb="FFEAF1DD"/>
      </patternFill>
    </fill>
    <fill>
      <patternFill patternType="solid">
        <fgColor theme="0" tint="-0.499984740745262"/>
        <bgColor indexed="64"/>
      </patternFill>
    </fill>
    <fill>
      <patternFill patternType="solid">
        <fgColor theme="0" tint="-0.14999847407452621"/>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bottom style="thin">
        <color auto="1"/>
      </bottom>
      <diagonal/>
    </border>
  </borders>
  <cellStyleXfs count="10">
    <xf numFmtId="0" fontId="0" fillId="0" borderId="0"/>
    <xf numFmtId="44" fontId="1" fillId="0" borderId="0" applyFont="0" applyFill="0" applyBorder="0" applyAlignment="0" applyProtection="0"/>
    <xf numFmtId="0" fontId="2" fillId="2" borderId="1" applyNumberFormat="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172" fontId="1" fillId="0" borderId="0" applyFont="0" applyFill="0" applyBorder="0" applyAlignment="0" applyProtection="0"/>
    <xf numFmtId="49" fontId="15" fillId="0" borderId="0" applyFill="0" applyBorder="0" applyProtection="0">
      <alignment horizontal="left" vertical="center"/>
    </xf>
  </cellStyleXfs>
  <cellXfs count="110">
    <xf numFmtId="0" fontId="0" fillId="0" borderId="0" xfId="0"/>
    <xf numFmtId="0" fontId="5" fillId="3" borderId="0" xfId="3" applyFont="1" applyFill="1" applyAlignment="1">
      <alignment horizontal="center" vertical="center" wrapText="1"/>
    </xf>
    <xf numFmtId="0" fontId="7" fillId="3" borderId="0" xfId="3" applyFont="1" applyFill="1" applyAlignment="1">
      <alignment horizontal="center" vertical="center" wrapText="1"/>
    </xf>
    <xf numFmtId="0" fontId="5" fillId="3" borderId="3" xfId="3"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2" fontId="5" fillId="3" borderId="3" xfId="3" applyNumberFormat="1" applyFont="1" applyFill="1" applyBorder="1" applyAlignment="1">
      <alignment horizontal="center" vertical="center" wrapText="1"/>
    </xf>
    <xf numFmtId="165" fontId="5" fillId="3" borderId="3" xfId="3" applyNumberFormat="1" applyFont="1" applyFill="1" applyBorder="1" applyAlignment="1">
      <alignment horizontal="right" vertical="center" wrapText="1"/>
    </xf>
    <xf numFmtId="44" fontId="5" fillId="3" borderId="3" xfId="1" applyFont="1" applyFill="1" applyBorder="1" applyAlignment="1">
      <alignment horizontal="center" vertical="center" wrapText="1"/>
    </xf>
    <xf numFmtId="0" fontId="5" fillId="3" borderId="3" xfId="3" applyFont="1" applyFill="1" applyBorder="1" applyAlignment="1">
      <alignment vertical="center" wrapText="1"/>
    </xf>
    <xf numFmtId="0" fontId="5" fillId="3" borderId="4" xfId="5" applyFont="1" applyFill="1" applyBorder="1" applyAlignment="1">
      <alignment horizontal="center" vertical="center" wrapText="1"/>
    </xf>
    <xf numFmtId="0" fontId="5" fillId="3" borderId="0" xfId="3" applyFont="1" applyFill="1" applyAlignment="1">
      <alignment horizontal="center" vertical="center"/>
    </xf>
    <xf numFmtId="0" fontId="7" fillId="3" borderId="0" xfId="3" applyFont="1" applyFill="1" applyAlignment="1">
      <alignment horizontal="center" vertical="center"/>
    </xf>
    <xf numFmtId="44" fontId="5" fillId="3" borderId="3" xfId="1" applyFont="1" applyFill="1" applyBorder="1" applyAlignment="1">
      <alignment horizontal="center" vertical="center"/>
    </xf>
    <xf numFmtId="0" fontId="5" fillId="3" borderId="3" xfId="3" applyFont="1" applyFill="1" applyBorder="1" applyAlignment="1">
      <alignment horizontal="center" vertical="center"/>
    </xf>
    <xf numFmtId="0" fontId="5" fillId="3" borderId="3" xfId="5" applyFont="1" applyFill="1" applyBorder="1" applyAlignment="1">
      <alignment horizontal="center" vertical="center" wrapText="1"/>
    </xf>
    <xf numFmtId="166" fontId="5" fillId="3" borderId="3" xfId="6" applyNumberFormat="1" applyFont="1" applyFill="1" applyBorder="1" applyAlignment="1">
      <alignment horizontal="center" vertical="center"/>
    </xf>
    <xf numFmtId="49" fontId="5" fillId="3" borderId="3" xfId="6" applyNumberFormat="1" applyFont="1" applyFill="1" applyBorder="1" applyAlignment="1">
      <alignment horizontal="center" vertical="center"/>
    </xf>
    <xf numFmtId="0" fontId="5" fillId="3" borderId="3" xfId="2" applyNumberFormat="1" applyFont="1" applyFill="1" applyBorder="1" applyAlignment="1">
      <alignment horizontal="center" vertical="center" wrapText="1"/>
    </xf>
    <xf numFmtId="44" fontId="5" fillId="3" borderId="0" xfId="1" applyFont="1" applyFill="1" applyAlignment="1">
      <alignment horizontal="center" vertical="center"/>
    </xf>
    <xf numFmtId="44" fontId="4" fillId="3" borderId="3" xfId="1" applyFont="1" applyFill="1" applyBorder="1" applyAlignment="1">
      <alignment horizontal="center" vertical="center" wrapText="1"/>
    </xf>
    <xf numFmtId="0" fontId="8" fillId="3" borderId="3" xfId="0" applyFont="1" applyFill="1" applyBorder="1" applyAlignment="1">
      <alignment horizontal="left" vertical="top" wrapText="1"/>
    </xf>
    <xf numFmtId="0" fontId="8" fillId="3" borderId="3" xfId="0" applyFont="1" applyFill="1" applyBorder="1" applyAlignment="1">
      <alignment horizontal="center" vertical="center" wrapText="1"/>
    </xf>
    <xf numFmtId="0" fontId="8" fillId="4" borderId="5" xfId="0" applyFont="1" applyFill="1" applyBorder="1" applyAlignment="1">
      <alignment horizontal="center" wrapText="1"/>
    </xf>
    <xf numFmtId="0" fontId="8" fillId="5" borderId="5" xfId="0" applyFont="1" applyFill="1" applyBorder="1" applyAlignment="1">
      <alignment horizontal="center" wrapText="1"/>
    </xf>
    <xf numFmtId="167" fontId="8" fillId="0" borderId="5" xfId="0" applyNumberFormat="1" applyFont="1" applyBorder="1" applyAlignment="1">
      <alignment horizontal="center" vertical="center" wrapText="1"/>
    </xf>
    <xf numFmtId="167" fontId="8" fillId="5" borderId="5"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5" borderId="5" xfId="0" applyFont="1" applyFill="1" applyBorder="1" applyAlignment="1">
      <alignment horizontal="center" vertical="center" wrapText="1"/>
    </xf>
    <xf numFmtId="44" fontId="4" fillId="3" borderId="3" xfId="1" applyFont="1" applyFill="1" applyBorder="1" applyAlignment="1">
      <alignment horizontal="center" vertical="center"/>
    </xf>
    <xf numFmtId="0" fontId="5" fillId="3" borderId="3" xfId="0" applyFont="1" applyFill="1" applyBorder="1" applyAlignment="1">
      <alignment vertical="top" wrapText="1"/>
    </xf>
    <xf numFmtId="0" fontId="5" fillId="3" borderId="3" xfId="0" applyFont="1" applyFill="1" applyBorder="1" applyAlignment="1">
      <alignment horizontal="center" vertical="center"/>
    </xf>
    <xf numFmtId="0" fontId="5"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center" wrapText="1"/>
    </xf>
    <xf numFmtId="44" fontId="4" fillId="3" borderId="0" xfId="1" applyFont="1" applyFill="1" applyAlignment="1">
      <alignment horizontal="center" vertical="center"/>
    </xf>
    <xf numFmtId="168" fontId="9" fillId="6" borderId="5" xfId="0" applyNumberFormat="1" applyFont="1" applyFill="1" applyBorder="1" applyAlignment="1">
      <alignment horizontal="center" vertical="center" wrapText="1"/>
    </xf>
    <xf numFmtId="0" fontId="8" fillId="6" borderId="5" xfId="0" applyFont="1" applyFill="1" applyBorder="1" applyAlignment="1">
      <alignment vertical="center" wrapText="1"/>
    </xf>
    <xf numFmtId="167" fontId="8" fillId="3" borderId="5" xfId="0" applyNumberFormat="1" applyFont="1" applyFill="1" applyBorder="1" applyAlignment="1">
      <alignment horizontal="center" vertical="center" wrapText="1"/>
    </xf>
    <xf numFmtId="0" fontId="8" fillId="6" borderId="5" xfId="0" applyFont="1" applyFill="1" applyBorder="1" applyAlignment="1">
      <alignment horizontal="left" vertical="top" wrapText="1"/>
    </xf>
    <xf numFmtId="0" fontId="5" fillId="3" borderId="2" xfId="3" applyFont="1" applyFill="1" applyBorder="1" applyAlignment="1">
      <alignment horizontal="center" vertical="center"/>
    </xf>
    <xf numFmtId="0" fontId="8" fillId="6" borderId="6" xfId="0" applyFont="1" applyFill="1" applyBorder="1" applyAlignment="1">
      <alignment horizontal="left" vertical="top" wrapText="1"/>
    </xf>
    <xf numFmtId="168" fontId="9" fillId="6" borderId="6" xfId="0" applyNumberFormat="1" applyFont="1" applyFill="1" applyBorder="1" applyAlignment="1">
      <alignment horizontal="center" vertical="center" wrapText="1"/>
    </xf>
    <xf numFmtId="167" fontId="8" fillId="0" borderId="3" xfId="0" applyNumberFormat="1" applyFont="1" applyBorder="1" applyAlignment="1">
      <alignment horizontal="center" vertical="center" wrapText="1"/>
    </xf>
    <xf numFmtId="0" fontId="8" fillId="6" borderId="3" xfId="0" applyFont="1" applyFill="1" applyBorder="1" applyAlignment="1">
      <alignment horizontal="left" vertical="top" wrapText="1"/>
    </xf>
    <xf numFmtId="0" fontId="8" fillId="6" borderId="3" xfId="0" applyFont="1" applyFill="1" applyBorder="1" applyAlignment="1">
      <alignment horizontal="center" vertical="center" wrapText="1"/>
    </xf>
    <xf numFmtId="168" fontId="8" fillId="6" borderId="3" xfId="0" applyNumberFormat="1" applyFont="1" applyFill="1" applyBorder="1" applyAlignment="1">
      <alignment horizontal="center" vertical="center" wrapText="1"/>
    </xf>
    <xf numFmtId="0" fontId="8" fillId="6" borderId="3" xfId="0" applyFont="1" applyFill="1" applyBorder="1" applyAlignment="1">
      <alignment vertical="center" wrapText="1"/>
    </xf>
    <xf numFmtId="0" fontId="8" fillId="4" borderId="3" xfId="0" applyFont="1" applyFill="1" applyBorder="1" applyAlignment="1">
      <alignment horizontal="center" vertical="center" wrapText="1"/>
    </xf>
    <xf numFmtId="167" fontId="8" fillId="5" borderId="3" xfId="0" applyNumberFormat="1" applyFont="1" applyFill="1" applyBorder="1" applyAlignment="1">
      <alignment horizontal="center" vertical="center" wrapText="1"/>
    </xf>
    <xf numFmtId="0" fontId="8" fillId="6" borderId="3" xfId="0" applyFont="1" applyFill="1" applyBorder="1" applyAlignment="1">
      <alignment horizontal="left" vertical="center" wrapText="1"/>
    </xf>
    <xf numFmtId="0" fontId="8" fillId="6" borderId="3" xfId="0" applyFont="1" applyFill="1" applyBorder="1" applyAlignment="1">
      <alignment horizontal="center" wrapText="1"/>
    </xf>
    <xf numFmtId="169" fontId="8" fillId="3" borderId="3" xfId="0" applyNumberFormat="1" applyFont="1" applyFill="1" applyBorder="1" applyAlignment="1">
      <alignment horizontal="center" vertical="center"/>
    </xf>
    <xf numFmtId="169" fontId="8" fillId="5" borderId="3" xfId="0" applyNumberFormat="1" applyFont="1" applyFill="1" applyBorder="1" applyAlignment="1">
      <alignment horizontal="center" vertical="center"/>
    </xf>
    <xf numFmtId="0" fontId="8" fillId="4" borderId="3" xfId="0" applyFont="1" applyFill="1" applyBorder="1" applyAlignment="1">
      <alignment horizontal="center" vertical="center"/>
    </xf>
    <xf numFmtId="0" fontId="8" fillId="3" borderId="3" xfId="0" applyFont="1" applyFill="1" applyBorder="1" applyAlignment="1">
      <alignment vertical="top" wrapText="1"/>
    </xf>
    <xf numFmtId="0" fontId="8" fillId="3" borderId="3" xfId="0" applyFont="1" applyFill="1" applyBorder="1" applyAlignment="1">
      <alignment horizontal="center" vertical="center"/>
    </xf>
    <xf numFmtId="0" fontId="8" fillId="6" borderId="3" xfId="0" applyFont="1" applyFill="1" applyBorder="1" applyAlignment="1">
      <alignment horizontal="center" vertical="center"/>
    </xf>
    <xf numFmtId="0" fontId="5" fillId="3" borderId="0" xfId="3" applyFont="1" applyFill="1" applyAlignment="1">
      <alignment horizontal="left" vertical="center"/>
    </xf>
    <xf numFmtId="2" fontId="5" fillId="3" borderId="0" xfId="3" applyNumberFormat="1" applyFont="1" applyFill="1" applyAlignment="1">
      <alignment horizontal="center" vertical="center"/>
    </xf>
    <xf numFmtId="2" fontId="5" fillId="3" borderId="0" xfId="3" applyNumberFormat="1" applyFont="1" applyFill="1" applyAlignment="1">
      <alignment horizontal="left" vertical="center"/>
    </xf>
    <xf numFmtId="0" fontId="5" fillId="3" borderId="3" xfId="3" applyFont="1" applyFill="1" applyBorder="1" applyAlignment="1">
      <alignment horizontal="left" vertical="center"/>
    </xf>
    <xf numFmtId="0" fontId="5" fillId="3" borderId="3" xfId="3" applyFont="1" applyFill="1" applyBorder="1" applyAlignment="1">
      <alignment horizontal="left" vertical="center" wrapText="1"/>
    </xf>
    <xf numFmtId="164" fontId="5" fillId="3" borderId="0" xfId="4" applyFont="1" applyFill="1" applyBorder="1" applyAlignment="1">
      <alignment horizontal="right" vertical="center"/>
    </xf>
    <xf numFmtId="0" fontId="5" fillId="3" borderId="0" xfId="0" applyFont="1" applyFill="1" applyAlignment="1">
      <alignment horizontal="left" vertical="center" wrapText="1"/>
    </xf>
    <xf numFmtId="0" fontId="8" fillId="3" borderId="0" xfId="0" applyFont="1" applyFill="1" applyAlignment="1">
      <alignment horizontal="center"/>
    </xf>
    <xf numFmtId="170" fontId="8" fillId="3" borderId="0" xfId="1" applyNumberFormat="1" applyFont="1" applyFill="1" applyBorder="1" applyAlignment="1">
      <alignment horizontal="center"/>
    </xf>
    <xf numFmtId="0" fontId="0" fillId="0" borderId="0" xfId="0" applyAlignment="1">
      <alignment vertical="center" wrapText="1"/>
    </xf>
    <xf numFmtId="0" fontId="8" fillId="3" borderId="3" xfId="0" applyFont="1" applyFill="1" applyBorder="1" applyAlignment="1">
      <alignment horizontal="left" vertical="center" wrapText="1"/>
    </xf>
    <xf numFmtId="168" fontId="5" fillId="3" borderId="3" xfId="2" applyNumberFormat="1" applyFont="1" applyFill="1" applyBorder="1" applyAlignment="1">
      <alignment horizontal="center" vertical="center" wrapText="1"/>
    </xf>
    <xf numFmtId="168" fontId="5" fillId="3" borderId="3" xfId="1" applyNumberFormat="1" applyFont="1" applyFill="1" applyBorder="1" applyAlignment="1">
      <alignment horizontal="center" vertical="center" wrapText="1"/>
    </xf>
    <xf numFmtId="0" fontId="5" fillId="3" borderId="3" xfId="3" applyFont="1" applyFill="1" applyBorder="1" applyAlignment="1">
      <alignment vertical="center"/>
    </xf>
    <xf numFmtId="0" fontId="5" fillId="3" borderId="3" xfId="5" applyFont="1" applyFill="1" applyBorder="1" applyAlignment="1">
      <alignment horizontal="left" vertical="center" wrapText="1"/>
    </xf>
    <xf numFmtId="0" fontId="8" fillId="3" borderId="3" xfId="0" applyFont="1" applyFill="1" applyBorder="1" applyAlignment="1">
      <alignment horizontal="left" wrapText="1"/>
    </xf>
    <xf numFmtId="0" fontId="5" fillId="3" borderId="3" xfId="5" applyFont="1" applyFill="1" applyBorder="1" applyAlignment="1">
      <alignment vertical="center" wrapText="1"/>
    </xf>
    <xf numFmtId="0" fontId="5" fillId="3" borderId="3" xfId="6" applyFont="1" applyFill="1" applyBorder="1" applyAlignment="1">
      <alignment horizontal="left" vertical="center" wrapText="1"/>
    </xf>
    <xf numFmtId="0" fontId="8" fillId="4" borderId="5" xfId="0" applyFont="1" applyFill="1" applyBorder="1" applyAlignment="1">
      <alignment vertical="center" wrapText="1"/>
    </xf>
    <xf numFmtId="0" fontId="8" fillId="5" borderId="5" xfId="0" applyFont="1" applyFill="1" applyBorder="1" applyAlignment="1">
      <alignment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3" borderId="5" xfId="0" applyFont="1" applyFill="1" applyBorder="1" applyAlignment="1">
      <alignment horizontal="left" vertical="top"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5" borderId="5"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4" borderId="3" xfId="0" applyFont="1" applyFill="1" applyBorder="1" applyAlignment="1">
      <alignment vertical="center" wrapText="1"/>
    </xf>
    <xf numFmtId="0" fontId="8"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left" wrapText="1"/>
    </xf>
    <xf numFmtId="0" fontId="8" fillId="5" borderId="3" xfId="0" applyFont="1" applyFill="1" applyBorder="1" applyAlignment="1">
      <alignment horizontal="left" vertical="center" wrapText="1"/>
    </xf>
    <xf numFmtId="0" fontId="6" fillId="7" borderId="2" xfId="3" applyFont="1" applyFill="1" applyBorder="1" applyAlignment="1">
      <alignment horizontal="center" vertical="center" wrapText="1"/>
    </xf>
    <xf numFmtId="2" fontId="6" fillId="7" borderId="3" xfId="3" applyNumberFormat="1" applyFont="1" applyFill="1" applyBorder="1" applyAlignment="1">
      <alignment horizontal="center" vertical="center" wrapText="1"/>
    </xf>
    <xf numFmtId="0" fontId="6" fillId="7" borderId="3" xfId="3" applyFont="1" applyFill="1" applyBorder="1" applyAlignment="1">
      <alignment horizontal="center" vertical="center" wrapText="1"/>
    </xf>
    <xf numFmtId="0" fontId="13" fillId="8" borderId="3" xfId="3" applyFont="1" applyFill="1" applyBorder="1" applyAlignment="1">
      <alignment horizontal="center" vertical="center"/>
    </xf>
    <xf numFmtId="0" fontId="13" fillId="8" borderId="3" xfId="3" applyFont="1" applyFill="1" applyBorder="1" applyAlignment="1">
      <alignment horizontal="left" vertical="center"/>
    </xf>
    <xf numFmtId="2" fontId="14" fillId="8" borderId="3" xfId="3" applyNumberFormat="1" applyFont="1" applyFill="1" applyBorder="1" applyAlignment="1">
      <alignment horizontal="center" vertical="center" wrapText="1"/>
    </xf>
    <xf numFmtId="164" fontId="13" fillId="8" borderId="3" xfId="4" applyFont="1" applyFill="1" applyBorder="1" applyAlignment="1">
      <alignment horizontal="right" vertical="center"/>
    </xf>
    <xf numFmtId="2" fontId="13" fillId="8" borderId="3" xfId="3" applyNumberFormat="1" applyFont="1" applyFill="1" applyBorder="1" applyAlignment="1">
      <alignment horizontal="center" vertical="center" wrapText="1"/>
    </xf>
    <xf numFmtId="2" fontId="5" fillId="8" borderId="7" xfId="3" applyNumberFormat="1" applyFont="1" applyFill="1" applyBorder="1" applyAlignment="1">
      <alignment horizontal="left" vertical="center"/>
    </xf>
    <xf numFmtId="2" fontId="5" fillId="8" borderId="4" xfId="3" applyNumberFormat="1" applyFont="1" applyFill="1" applyBorder="1" applyAlignment="1">
      <alignment horizontal="left" vertical="center"/>
    </xf>
    <xf numFmtId="43" fontId="5" fillId="8" borderId="3" xfId="3" applyNumberFormat="1" applyFont="1" applyFill="1" applyBorder="1" applyAlignment="1">
      <alignment horizontal="center" vertical="center"/>
    </xf>
    <xf numFmtId="43" fontId="4" fillId="8" borderId="3" xfId="3" applyNumberFormat="1" applyFont="1" applyFill="1" applyBorder="1" applyAlignment="1">
      <alignment horizontal="center" vertical="center"/>
    </xf>
    <xf numFmtId="0" fontId="5" fillId="3" borderId="8" xfId="3" applyFont="1" applyFill="1" applyBorder="1" applyAlignment="1">
      <alignment horizontal="left" vertical="center"/>
    </xf>
    <xf numFmtId="171" fontId="5" fillId="3" borderId="3" xfId="3" applyNumberFormat="1" applyFont="1" applyFill="1" applyBorder="1" applyAlignment="1">
      <alignment horizontal="right" vertical="center" wrapText="1" indent="1"/>
    </xf>
    <xf numFmtId="168" fontId="5" fillId="8" borderId="3" xfId="2" applyNumberFormat="1" applyFont="1" applyFill="1" applyBorder="1" applyAlignment="1">
      <alignment horizontal="center" vertical="center" wrapText="1"/>
    </xf>
    <xf numFmtId="0" fontId="5" fillId="4" borderId="5" xfId="0" applyFont="1" applyFill="1" applyBorder="1" applyAlignment="1">
      <alignment horizontal="left" vertical="top" wrapText="1"/>
    </xf>
    <xf numFmtId="0" fontId="5" fillId="4" borderId="5" xfId="0" applyFont="1" applyFill="1" applyBorder="1" applyAlignment="1">
      <alignment horizontal="center" vertical="center" wrapText="1"/>
    </xf>
    <xf numFmtId="167" fontId="5" fillId="5" borderId="5" xfId="0" applyNumberFormat="1" applyFont="1" applyFill="1" applyBorder="1" applyAlignment="1">
      <alignment horizontal="center" vertical="center" wrapText="1"/>
    </xf>
    <xf numFmtId="0" fontId="4" fillId="3" borderId="0" xfId="3" applyFont="1" applyFill="1" applyAlignment="1">
      <alignment horizontal="center" vertical="center" wrapText="1"/>
    </xf>
    <xf numFmtId="0" fontId="11" fillId="0" borderId="0" xfId="0" applyFont="1" applyAlignment="1">
      <alignment vertical="center" wrapText="1"/>
    </xf>
  </cellXfs>
  <cellStyles count="10">
    <cellStyle name="BodyStyle" xfId="9" xr:uid="{562D8DC1-D613-4B22-9F58-FAE7E00EACFA}"/>
    <cellStyle name="Cálculo" xfId="2" builtinId="22"/>
    <cellStyle name="Millares 2" xfId="4" xr:uid="{F09DC6C9-2608-402F-9C24-7B9DCBD6C227}"/>
    <cellStyle name="Moneda" xfId="1" builtinId="4"/>
    <cellStyle name="Moneda 3" xfId="8" xr:uid="{5BC7FF1B-6EBF-49EF-A756-91704D70304E}"/>
    <cellStyle name="Normal" xfId="0" builtinId="0"/>
    <cellStyle name="Normal 2" xfId="3" xr:uid="{606CCAAD-0E2B-4675-BB84-A509BB9E3A4A}"/>
    <cellStyle name="Normal 2 2" xfId="5" xr:uid="{5C5A2808-B2B5-487A-BAA2-DF184E67042D}"/>
    <cellStyle name="Normal 2 2 2" xfId="7" xr:uid="{6EE87EEA-052C-496C-AA9E-6CB3DDB4C54E}"/>
    <cellStyle name="Normal 58" xfId="6" xr:uid="{FBEDF182-9121-4D23-B395-2936F218C1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3AEE1-45E3-46CA-9A38-3D25DFBFEEBC}">
  <dimension ref="A1:G487"/>
  <sheetViews>
    <sheetView tabSelected="1" topLeftCell="A221" zoomScale="120" zoomScaleNormal="120" workbookViewId="0">
      <selection activeCell="C224" sqref="C224"/>
    </sheetView>
  </sheetViews>
  <sheetFormatPr baseColWidth="10" defaultColWidth="9.7109375" defaultRowHeight="14.25" x14ac:dyDescent="0.25"/>
  <cols>
    <col min="1" max="1" width="10.140625" style="10" customWidth="1"/>
    <col min="2" max="2" width="79.7109375" style="57" customWidth="1"/>
    <col min="3" max="3" width="12.28515625" style="10" customWidth="1"/>
    <col min="4" max="4" width="10.28515625" style="58" customWidth="1"/>
    <col min="5" max="5" width="23.5703125" style="58" customWidth="1"/>
    <col min="6" max="6" width="24.140625" style="10" bestFit="1" customWidth="1"/>
    <col min="7" max="7" width="17.5703125" style="10" bestFit="1" customWidth="1"/>
    <col min="8" max="8" width="12.28515625" style="10" bestFit="1" customWidth="1"/>
    <col min="9" max="13" width="9.7109375" style="10"/>
    <col min="14" max="14" width="14.7109375" style="10" bestFit="1" customWidth="1"/>
    <col min="15" max="16384" width="9.7109375" style="10"/>
  </cols>
  <sheetData>
    <row r="1" spans="1:6" ht="22.9" customHeight="1" x14ac:dyDescent="0.25">
      <c r="A1" s="108" t="s">
        <v>367</v>
      </c>
      <c r="B1" s="109"/>
      <c r="C1" s="109"/>
      <c r="D1" s="109"/>
      <c r="E1" s="109"/>
      <c r="F1" s="109"/>
    </row>
    <row r="2" spans="1:6" ht="15" x14ac:dyDescent="0.25">
      <c r="A2" s="108" t="s">
        <v>368</v>
      </c>
      <c r="B2" s="109"/>
      <c r="C2" s="109"/>
      <c r="D2" s="109"/>
      <c r="E2" s="109"/>
      <c r="F2" s="109"/>
    </row>
    <row r="3" spans="1:6" ht="15" x14ac:dyDescent="0.25">
      <c r="A3" s="1"/>
      <c r="B3" s="66"/>
      <c r="C3" s="66"/>
      <c r="D3" s="66"/>
      <c r="E3" s="66"/>
      <c r="F3" s="66"/>
    </row>
    <row r="4" spans="1:6" s="1" customFormat="1" ht="18" x14ac:dyDescent="0.25">
      <c r="A4" s="90" t="s">
        <v>0</v>
      </c>
      <c r="B4" s="90" t="s">
        <v>1</v>
      </c>
      <c r="C4" s="90" t="s">
        <v>2</v>
      </c>
      <c r="D4" s="91" t="s">
        <v>3</v>
      </c>
      <c r="E4" s="91" t="s">
        <v>746</v>
      </c>
      <c r="F4" s="92" t="s">
        <v>4</v>
      </c>
    </row>
    <row r="5" spans="1:6" s="2" customFormat="1" ht="18" x14ac:dyDescent="0.25">
      <c r="A5" s="93">
        <v>1</v>
      </c>
      <c r="B5" s="94" t="s">
        <v>5</v>
      </c>
      <c r="C5" s="93"/>
      <c r="D5" s="95"/>
      <c r="E5" s="95"/>
      <c r="F5" s="96">
        <f>SUM(F7:F104)</f>
        <v>0</v>
      </c>
    </row>
    <row r="6" spans="1:6" s="1" customFormat="1" x14ac:dyDescent="0.25">
      <c r="A6" s="3" t="s">
        <v>6</v>
      </c>
      <c r="B6" s="8" t="s">
        <v>7</v>
      </c>
      <c r="C6" s="3"/>
      <c r="D6" s="4"/>
      <c r="E6" s="5"/>
      <c r="F6" s="6"/>
    </row>
    <row r="7" spans="1:6" s="1" customFormat="1" x14ac:dyDescent="0.25">
      <c r="A7" s="3" t="s">
        <v>369</v>
      </c>
      <c r="B7" s="67" t="s">
        <v>8</v>
      </c>
      <c r="C7" s="7" t="s">
        <v>9</v>
      </c>
      <c r="D7" s="68">
        <v>783</v>
      </c>
      <c r="E7" s="69"/>
      <c r="F7" s="103">
        <f>ROUND((D7*E7),2)</f>
        <v>0</v>
      </c>
    </row>
    <row r="8" spans="1:6" s="1" customFormat="1" x14ac:dyDescent="0.25">
      <c r="A8" s="3" t="s">
        <v>370</v>
      </c>
      <c r="B8" s="67" t="s">
        <v>10</v>
      </c>
      <c r="C8" s="7" t="s">
        <v>9</v>
      </c>
      <c r="D8" s="68">
        <v>485.6</v>
      </c>
      <c r="E8" s="69"/>
      <c r="F8" s="103">
        <f t="shared" ref="F8:F71" si="0">ROUND((D8*E8),2)</f>
        <v>0</v>
      </c>
    </row>
    <row r="9" spans="1:6" s="1" customFormat="1" ht="28.5" x14ac:dyDescent="0.25">
      <c r="A9" s="3" t="s">
        <v>371</v>
      </c>
      <c r="B9" s="67" t="s">
        <v>11</v>
      </c>
      <c r="C9" s="7" t="s">
        <v>12</v>
      </c>
      <c r="D9" s="68">
        <v>92</v>
      </c>
      <c r="E9" s="7"/>
      <c r="F9" s="103">
        <f t="shared" si="0"/>
        <v>0</v>
      </c>
    </row>
    <row r="10" spans="1:6" s="1" customFormat="1" ht="28.5" x14ac:dyDescent="0.25">
      <c r="A10" s="3" t="s">
        <v>372</v>
      </c>
      <c r="B10" s="67" t="s">
        <v>13</v>
      </c>
      <c r="C10" s="7" t="s">
        <v>12</v>
      </c>
      <c r="D10" s="68">
        <v>135.5</v>
      </c>
      <c r="E10" s="7"/>
      <c r="F10" s="103">
        <f t="shared" si="0"/>
        <v>0</v>
      </c>
    </row>
    <row r="11" spans="1:6" s="1" customFormat="1" ht="28.5" x14ac:dyDescent="0.25">
      <c r="A11" s="3" t="s">
        <v>373</v>
      </c>
      <c r="B11" s="67" t="s">
        <v>14</v>
      </c>
      <c r="C11" s="7" t="s">
        <v>12</v>
      </c>
      <c r="D11" s="68">
        <v>17.2</v>
      </c>
      <c r="E11" s="7"/>
      <c r="F11" s="103">
        <f t="shared" si="0"/>
        <v>0</v>
      </c>
    </row>
    <row r="12" spans="1:6" s="1" customFormat="1" x14ac:dyDescent="0.25">
      <c r="A12" s="3" t="s">
        <v>374</v>
      </c>
      <c r="B12" s="67" t="s">
        <v>15</v>
      </c>
      <c r="C12" s="7" t="s">
        <v>9</v>
      </c>
      <c r="D12" s="68">
        <v>7.5</v>
      </c>
      <c r="E12" s="7"/>
      <c r="F12" s="103">
        <f t="shared" si="0"/>
        <v>0</v>
      </c>
    </row>
    <row r="13" spans="1:6" s="1" customFormat="1" x14ac:dyDescent="0.25">
      <c r="A13" s="3" t="s">
        <v>375</v>
      </c>
      <c r="B13" s="67" t="s">
        <v>16</v>
      </c>
      <c r="C13" s="7" t="s">
        <v>9</v>
      </c>
      <c r="D13" s="68">
        <v>527.5</v>
      </c>
      <c r="E13" s="7"/>
      <c r="F13" s="103">
        <f t="shared" si="0"/>
        <v>0</v>
      </c>
    </row>
    <row r="14" spans="1:6" s="1" customFormat="1" x14ac:dyDescent="0.25">
      <c r="A14" s="3" t="s">
        <v>376</v>
      </c>
      <c r="B14" s="67" t="s">
        <v>17</v>
      </c>
      <c r="C14" s="7" t="s">
        <v>9</v>
      </c>
      <c r="D14" s="68">
        <v>200</v>
      </c>
      <c r="E14" s="7"/>
      <c r="F14" s="103">
        <f t="shared" si="0"/>
        <v>0</v>
      </c>
    </row>
    <row r="15" spans="1:6" s="1" customFormat="1" x14ac:dyDescent="0.25">
      <c r="A15" s="3" t="s">
        <v>377</v>
      </c>
      <c r="B15" s="67" t="s">
        <v>18</v>
      </c>
      <c r="C15" s="7" t="s">
        <v>9</v>
      </c>
      <c r="D15" s="68">
        <v>42.4</v>
      </c>
      <c r="E15" s="7"/>
      <c r="F15" s="103">
        <f t="shared" si="0"/>
        <v>0</v>
      </c>
    </row>
    <row r="16" spans="1:6" s="1" customFormat="1" x14ac:dyDescent="0.25">
      <c r="A16" s="3" t="s">
        <v>378</v>
      </c>
      <c r="B16" s="67" t="s">
        <v>19</v>
      </c>
      <c r="C16" s="7" t="s">
        <v>9</v>
      </c>
      <c r="D16" s="68">
        <v>3</v>
      </c>
      <c r="E16" s="7"/>
      <c r="F16" s="103">
        <f t="shared" si="0"/>
        <v>0</v>
      </c>
    </row>
    <row r="17" spans="1:6" s="1" customFormat="1" ht="28.5" x14ac:dyDescent="0.25">
      <c r="A17" s="3" t="s">
        <v>379</v>
      </c>
      <c r="B17" s="67" t="s">
        <v>20</v>
      </c>
      <c r="C17" s="7" t="s">
        <v>12</v>
      </c>
      <c r="D17" s="68">
        <v>244.7</v>
      </c>
      <c r="E17" s="7"/>
      <c r="F17" s="103">
        <f t="shared" si="0"/>
        <v>0</v>
      </c>
    </row>
    <row r="18" spans="1:6" s="1" customFormat="1" x14ac:dyDescent="0.25">
      <c r="A18" s="3" t="s">
        <v>380</v>
      </c>
      <c r="B18" s="67" t="s">
        <v>360</v>
      </c>
      <c r="C18" s="7" t="s">
        <v>21</v>
      </c>
      <c r="D18" s="68">
        <v>3</v>
      </c>
      <c r="E18" s="7"/>
      <c r="F18" s="103">
        <f t="shared" si="0"/>
        <v>0</v>
      </c>
    </row>
    <row r="19" spans="1:6" s="1" customFormat="1" x14ac:dyDescent="0.25">
      <c r="A19" s="3" t="s">
        <v>381</v>
      </c>
      <c r="B19" s="67" t="s">
        <v>22</v>
      </c>
      <c r="C19" s="7" t="s">
        <v>9</v>
      </c>
      <c r="D19" s="68">
        <v>50</v>
      </c>
      <c r="E19" s="7"/>
      <c r="F19" s="103">
        <f t="shared" si="0"/>
        <v>0</v>
      </c>
    </row>
    <row r="20" spans="1:6" s="1" customFormat="1" x14ac:dyDescent="0.25">
      <c r="A20" s="3" t="s">
        <v>382</v>
      </c>
      <c r="B20" s="67" t="s">
        <v>23</v>
      </c>
      <c r="C20" s="7" t="s">
        <v>21</v>
      </c>
      <c r="D20" s="68">
        <v>1</v>
      </c>
      <c r="E20" s="7"/>
      <c r="F20" s="103">
        <f t="shared" si="0"/>
        <v>0</v>
      </c>
    </row>
    <row r="21" spans="1:6" s="1" customFormat="1" x14ac:dyDescent="0.25">
      <c r="A21" s="3" t="s">
        <v>383</v>
      </c>
      <c r="B21" s="67" t="s">
        <v>24</v>
      </c>
      <c r="C21" s="7" t="s">
        <v>21</v>
      </c>
      <c r="D21" s="68">
        <v>1</v>
      </c>
      <c r="E21" s="7"/>
      <c r="F21" s="103">
        <f t="shared" si="0"/>
        <v>0</v>
      </c>
    </row>
    <row r="22" spans="1:6" s="1" customFormat="1" x14ac:dyDescent="0.25">
      <c r="A22" s="3" t="s">
        <v>25</v>
      </c>
      <c r="B22" s="8" t="s">
        <v>26</v>
      </c>
      <c r="C22" s="3"/>
      <c r="D22" s="68"/>
      <c r="E22" s="5"/>
      <c r="F22" s="103"/>
    </row>
    <row r="23" spans="1:6" s="1" customFormat="1" ht="42.75" x14ac:dyDescent="0.25">
      <c r="A23" s="3" t="s">
        <v>384</v>
      </c>
      <c r="B23" s="8" t="s">
        <v>27</v>
      </c>
      <c r="C23" s="3" t="s">
        <v>12</v>
      </c>
      <c r="D23" s="68">
        <v>148.69999999999999</v>
      </c>
      <c r="E23" s="7"/>
      <c r="F23" s="103">
        <f t="shared" si="0"/>
        <v>0</v>
      </c>
    </row>
    <row r="24" spans="1:6" s="1" customFormat="1" x14ac:dyDescent="0.25">
      <c r="A24" s="3" t="s">
        <v>387</v>
      </c>
      <c r="B24" s="8" t="s">
        <v>28</v>
      </c>
      <c r="C24" s="3" t="s">
        <v>12</v>
      </c>
      <c r="D24" s="68">
        <v>518</v>
      </c>
      <c r="E24" s="7"/>
      <c r="F24" s="103">
        <f t="shared" si="0"/>
        <v>0</v>
      </c>
    </row>
    <row r="25" spans="1:6" s="1" customFormat="1" ht="42.75" x14ac:dyDescent="0.25">
      <c r="A25" s="3" t="s">
        <v>386</v>
      </c>
      <c r="B25" s="8" t="s">
        <v>29</v>
      </c>
      <c r="C25" s="3" t="s">
        <v>12</v>
      </c>
      <c r="D25" s="68">
        <v>307.3</v>
      </c>
      <c r="E25" s="7"/>
      <c r="F25" s="103">
        <f t="shared" si="0"/>
        <v>0</v>
      </c>
    </row>
    <row r="26" spans="1:6" s="1" customFormat="1" ht="42.75" x14ac:dyDescent="0.25">
      <c r="A26" s="3" t="s">
        <v>388</v>
      </c>
      <c r="B26" s="8" t="s">
        <v>30</v>
      </c>
      <c r="C26" s="3" t="s">
        <v>12</v>
      </c>
      <c r="D26" s="68">
        <v>503.5</v>
      </c>
      <c r="E26" s="7"/>
      <c r="F26" s="103">
        <f t="shared" si="0"/>
        <v>0</v>
      </c>
    </row>
    <row r="27" spans="1:6" s="1" customFormat="1" ht="57" x14ac:dyDescent="0.25">
      <c r="A27" s="3" t="s">
        <v>385</v>
      </c>
      <c r="B27" s="8" t="s">
        <v>31</v>
      </c>
      <c r="C27" s="3" t="s">
        <v>12</v>
      </c>
      <c r="D27" s="68">
        <v>245</v>
      </c>
      <c r="E27" s="7"/>
      <c r="F27" s="103">
        <f t="shared" si="0"/>
        <v>0</v>
      </c>
    </row>
    <row r="28" spans="1:6" s="1" customFormat="1" x14ac:dyDescent="0.25">
      <c r="A28" s="3" t="s">
        <v>32</v>
      </c>
      <c r="B28" s="8" t="s">
        <v>33</v>
      </c>
      <c r="C28" s="3"/>
      <c r="D28" s="68"/>
      <c r="E28" s="7"/>
      <c r="F28" s="103"/>
    </row>
    <row r="29" spans="1:6" s="1" customFormat="1" x14ac:dyDescent="0.25">
      <c r="A29" s="3" t="s">
        <v>34</v>
      </c>
      <c r="B29" s="8" t="s">
        <v>35</v>
      </c>
      <c r="C29" s="3"/>
      <c r="D29" s="68"/>
      <c r="E29" s="7"/>
      <c r="F29" s="103"/>
    </row>
    <row r="30" spans="1:6" s="1" customFormat="1" x14ac:dyDescent="0.25">
      <c r="A30" s="3" t="s">
        <v>389</v>
      </c>
      <c r="B30" s="8" t="s">
        <v>36</v>
      </c>
      <c r="C30" s="3" t="s">
        <v>9</v>
      </c>
      <c r="D30" s="68">
        <v>377.3</v>
      </c>
      <c r="E30" s="7"/>
      <c r="F30" s="103">
        <f t="shared" si="0"/>
        <v>0</v>
      </c>
    </row>
    <row r="31" spans="1:6" s="1" customFormat="1" x14ac:dyDescent="0.25">
      <c r="A31" s="3" t="s">
        <v>390</v>
      </c>
      <c r="B31" s="8" t="s">
        <v>37</v>
      </c>
      <c r="C31" s="3" t="s">
        <v>12</v>
      </c>
      <c r="D31" s="68">
        <v>216.6</v>
      </c>
      <c r="E31" s="7"/>
      <c r="F31" s="103">
        <f t="shared" si="0"/>
        <v>0</v>
      </c>
    </row>
    <row r="32" spans="1:6" s="1" customFormat="1" ht="28.5" x14ac:dyDescent="0.25">
      <c r="A32" s="3" t="s">
        <v>391</v>
      </c>
      <c r="B32" s="8" t="s">
        <v>38</v>
      </c>
      <c r="C32" s="3" t="s">
        <v>39</v>
      </c>
      <c r="D32" s="68">
        <v>24205.1</v>
      </c>
      <c r="E32" s="7"/>
      <c r="F32" s="103">
        <f t="shared" si="0"/>
        <v>0</v>
      </c>
    </row>
    <row r="33" spans="1:6" s="1" customFormat="1" x14ac:dyDescent="0.25">
      <c r="A33" s="3" t="s">
        <v>40</v>
      </c>
      <c r="B33" s="8" t="s">
        <v>41</v>
      </c>
      <c r="C33" s="3"/>
      <c r="D33" s="68"/>
      <c r="E33" s="7"/>
      <c r="F33" s="103"/>
    </row>
    <row r="34" spans="1:6" s="1" customFormat="1" x14ac:dyDescent="0.25">
      <c r="A34" s="3" t="s">
        <v>392</v>
      </c>
      <c r="B34" s="8" t="s">
        <v>36</v>
      </c>
      <c r="C34" s="3" t="s">
        <v>9</v>
      </c>
      <c r="D34" s="68">
        <v>56.2</v>
      </c>
      <c r="E34" s="7"/>
      <c r="F34" s="103">
        <f t="shared" si="0"/>
        <v>0</v>
      </c>
    </row>
    <row r="35" spans="1:6" s="1" customFormat="1" x14ac:dyDescent="0.25">
      <c r="A35" s="3" t="s">
        <v>393</v>
      </c>
      <c r="B35" s="8" t="s">
        <v>37</v>
      </c>
      <c r="C35" s="3" t="s">
        <v>12</v>
      </c>
      <c r="D35" s="68">
        <v>13.7</v>
      </c>
      <c r="E35" s="7"/>
      <c r="F35" s="103">
        <f t="shared" si="0"/>
        <v>0</v>
      </c>
    </row>
    <row r="36" spans="1:6" s="1" customFormat="1" x14ac:dyDescent="0.25">
      <c r="A36" s="3" t="s">
        <v>394</v>
      </c>
      <c r="B36" s="8" t="s">
        <v>42</v>
      </c>
      <c r="C36" s="3" t="s">
        <v>39</v>
      </c>
      <c r="D36" s="68">
        <v>1532.1</v>
      </c>
      <c r="E36" s="7"/>
      <c r="F36" s="103">
        <f t="shared" si="0"/>
        <v>0</v>
      </c>
    </row>
    <row r="37" spans="1:6" s="1" customFormat="1" x14ac:dyDescent="0.25">
      <c r="A37" s="3" t="s">
        <v>43</v>
      </c>
      <c r="B37" s="8" t="s">
        <v>44</v>
      </c>
      <c r="C37" s="3"/>
      <c r="D37" s="68">
        <v>0</v>
      </c>
      <c r="E37" s="7"/>
      <c r="F37" s="103">
        <f t="shared" si="0"/>
        <v>0</v>
      </c>
    </row>
    <row r="38" spans="1:6" s="1" customFormat="1" x14ac:dyDescent="0.25">
      <c r="A38" s="3" t="s">
        <v>395</v>
      </c>
      <c r="B38" s="8" t="s">
        <v>36</v>
      </c>
      <c r="C38" s="3" t="s">
        <v>9</v>
      </c>
      <c r="D38" s="68">
        <v>13.9</v>
      </c>
      <c r="E38" s="7"/>
      <c r="F38" s="103">
        <f t="shared" si="0"/>
        <v>0</v>
      </c>
    </row>
    <row r="39" spans="1:6" s="1" customFormat="1" ht="28.5" x14ac:dyDescent="0.25">
      <c r="A39" s="3" t="s">
        <v>396</v>
      </c>
      <c r="B39" s="8" t="s">
        <v>45</v>
      </c>
      <c r="C39" s="3" t="s">
        <v>12</v>
      </c>
      <c r="D39" s="68">
        <v>13.1</v>
      </c>
      <c r="E39" s="7"/>
      <c r="F39" s="103">
        <f t="shared" si="0"/>
        <v>0</v>
      </c>
    </row>
    <row r="40" spans="1:6" s="1" customFormat="1" ht="28.5" x14ac:dyDescent="0.25">
      <c r="A40" s="3" t="s">
        <v>397</v>
      </c>
      <c r="B40" s="8" t="s">
        <v>46</v>
      </c>
      <c r="C40" s="3" t="s">
        <v>12</v>
      </c>
      <c r="D40" s="68">
        <v>12</v>
      </c>
      <c r="E40" s="7"/>
      <c r="F40" s="103">
        <f t="shared" si="0"/>
        <v>0</v>
      </c>
    </row>
    <row r="41" spans="1:6" s="1" customFormat="1" x14ac:dyDescent="0.25">
      <c r="A41" s="3" t="s">
        <v>398</v>
      </c>
      <c r="B41" s="8" t="s">
        <v>47</v>
      </c>
      <c r="C41" s="3" t="s">
        <v>12</v>
      </c>
      <c r="D41" s="68">
        <v>13.6</v>
      </c>
      <c r="E41" s="7"/>
      <c r="F41" s="103">
        <f t="shared" si="0"/>
        <v>0</v>
      </c>
    </row>
    <row r="42" spans="1:6" s="1" customFormat="1" x14ac:dyDescent="0.25">
      <c r="A42" s="3" t="s">
        <v>399</v>
      </c>
      <c r="B42" s="8" t="s">
        <v>48</v>
      </c>
      <c r="C42" s="3" t="s">
        <v>12</v>
      </c>
      <c r="D42" s="68">
        <v>0.5</v>
      </c>
      <c r="E42" s="7"/>
      <c r="F42" s="103">
        <f t="shared" si="0"/>
        <v>0</v>
      </c>
    </row>
    <row r="43" spans="1:6" s="1" customFormat="1" x14ac:dyDescent="0.25">
      <c r="A43" s="3" t="s">
        <v>400</v>
      </c>
      <c r="B43" s="8" t="s">
        <v>49</v>
      </c>
      <c r="C43" s="3" t="s">
        <v>9</v>
      </c>
      <c r="D43" s="68">
        <v>140.4</v>
      </c>
      <c r="E43" s="7"/>
      <c r="F43" s="103">
        <f t="shared" si="0"/>
        <v>0</v>
      </c>
    </row>
    <row r="44" spans="1:6" s="1" customFormat="1" x14ac:dyDescent="0.25">
      <c r="A44" s="3" t="s">
        <v>401</v>
      </c>
      <c r="B44" s="8" t="s">
        <v>50</v>
      </c>
      <c r="C44" s="3" t="s">
        <v>12</v>
      </c>
      <c r="D44" s="68">
        <v>3.3</v>
      </c>
      <c r="E44" s="7"/>
      <c r="F44" s="103">
        <f t="shared" si="0"/>
        <v>0</v>
      </c>
    </row>
    <row r="45" spans="1:6" s="1" customFormat="1" x14ac:dyDescent="0.25">
      <c r="A45" s="3" t="s">
        <v>402</v>
      </c>
      <c r="B45" s="8" t="s">
        <v>51</v>
      </c>
      <c r="C45" s="3" t="s">
        <v>9</v>
      </c>
      <c r="D45" s="68">
        <v>62.1</v>
      </c>
      <c r="E45" s="7"/>
      <c r="F45" s="103">
        <f t="shared" si="0"/>
        <v>0</v>
      </c>
    </row>
    <row r="46" spans="1:6" s="1" customFormat="1" ht="28.5" x14ac:dyDescent="0.25">
      <c r="A46" s="3" t="s">
        <v>403</v>
      </c>
      <c r="B46" s="8" t="s">
        <v>52</v>
      </c>
      <c r="C46" s="3" t="s">
        <v>39</v>
      </c>
      <c r="D46" s="68">
        <v>11315.2</v>
      </c>
      <c r="E46" s="7"/>
      <c r="F46" s="103">
        <f t="shared" si="0"/>
        <v>0</v>
      </c>
    </row>
    <row r="47" spans="1:6" s="1" customFormat="1" x14ac:dyDescent="0.25">
      <c r="A47" s="3" t="s">
        <v>404</v>
      </c>
      <c r="B47" s="8" t="s">
        <v>42</v>
      </c>
      <c r="C47" s="3" t="s">
        <v>39</v>
      </c>
      <c r="D47" s="68">
        <v>11727.6</v>
      </c>
      <c r="E47" s="7"/>
      <c r="F47" s="103">
        <f t="shared" si="0"/>
        <v>0</v>
      </c>
    </row>
    <row r="48" spans="1:6" s="1" customFormat="1" x14ac:dyDescent="0.25">
      <c r="A48" s="3" t="s">
        <v>405</v>
      </c>
      <c r="B48" s="8" t="s">
        <v>53</v>
      </c>
      <c r="C48" s="3" t="s">
        <v>39</v>
      </c>
      <c r="D48" s="68">
        <v>1148.4000000000001</v>
      </c>
      <c r="E48" s="7"/>
      <c r="F48" s="103">
        <f t="shared" si="0"/>
        <v>0</v>
      </c>
    </row>
    <row r="49" spans="1:6" s="1" customFormat="1" ht="28.5" x14ac:dyDescent="0.25">
      <c r="A49" s="3" t="s">
        <v>406</v>
      </c>
      <c r="B49" s="8" t="s">
        <v>54</v>
      </c>
      <c r="C49" s="3" t="s">
        <v>12</v>
      </c>
      <c r="D49" s="68">
        <v>65.5</v>
      </c>
      <c r="E49" s="7"/>
      <c r="F49" s="103">
        <f t="shared" si="0"/>
        <v>0</v>
      </c>
    </row>
    <row r="50" spans="1:6" s="1" customFormat="1" x14ac:dyDescent="0.25">
      <c r="A50" s="3" t="s">
        <v>407</v>
      </c>
      <c r="B50" s="8" t="s">
        <v>55</v>
      </c>
      <c r="C50" s="3" t="s">
        <v>12</v>
      </c>
      <c r="D50" s="68">
        <v>2.9</v>
      </c>
      <c r="E50" s="7"/>
      <c r="F50" s="103">
        <f t="shared" si="0"/>
        <v>0</v>
      </c>
    </row>
    <row r="51" spans="1:6" s="1" customFormat="1" ht="28.5" x14ac:dyDescent="0.25">
      <c r="A51" s="3" t="s">
        <v>408</v>
      </c>
      <c r="B51" s="8" t="s">
        <v>56</v>
      </c>
      <c r="C51" s="3" t="s">
        <v>57</v>
      </c>
      <c r="D51" s="68">
        <v>74</v>
      </c>
      <c r="E51" s="7"/>
      <c r="F51" s="103">
        <f t="shared" si="0"/>
        <v>0</v>
      </c>
    </row>
    <row r="52" spans="1:6" s="1" customFormat="1" x14ac:dyDescent="0.25">
      <c r="A52" s="3" t="s">
        <v>58</v>
      </c>
      <c r="B52" s="8" t="s">
        <v>59</v>
      </c>
      <c r="C52" s="3"/>
      <c r="D52" s="68"/>
      <c r="E52" s="5"/>
      <c r="F52" s="103"/>
    </row>
    <row r="53" spans="1:6" ht="42.75" x14ac:dyDescent="0.25">
      <c r="A53" s="55" t="s">
        <v>409</v>
      </c>
      <c r="B53" s="31" t="s">
        <v>60</v>
      </c>
      <c r="C53" s="9" t="s">
        <v>61</v>
      </c>
      <c r="D53" s="68">
        <v>2689.1</v>
      </c>
      <c r="E53" s="7"/>
      <c r="F53" s="103">
        <f t="shared" si="0"/>
        <v>0</v>
      </c>
    </row>
    <row r="54" spans="1:6" ht="42.75" x14ac:dyDescent="0.25">
      <c r="A54" s="55" t="s">
        <v>410</v>
      </c>
      <c r="B54" s="8" t="s">
        <v>62</v>
      </c>
      <c r="C54" s="3" t="s">
        <v>9</v>
      </c>
      <c r="D54" s="68">
        <v>178</v>
      </c>
      <c r="E54" s="7"/>
      <c r="F54" s="103">
        <f t="shared" si="0"/>
        <v>0</v>
      </c>
    </row>
    <row r="55" spans="1:6" s="1" customFormat="1" x14ac:dyDescent="0.25">
      <c r="A55" s="3" t="s">
        <v>63</v>
      </c>
      <c r="B55" s="8" t="s">
        <v>64</v>
      </c>
      <c r="C55" s="3"/>
      <c r="D55" s="68"/>
      <c r="E55" s="5"/>
      <c r="F55" s="103"/>
    </row>
    <row r="56" spans="1:6" s="1" customFormat="1" ht="28.5" x14ac:dyDescent="0.25">
      <c r="A56" s="3" t="s">
        <v>411</v>
      </c>
      <c r="B56" s="8" t="s">
        <v>65</v>
      </c>
      <c r="C56" s="3" t="s">
        <v>9</v>
      </c>
      <c r="D56" s="68">
        <v>148.9</v>
      </c>
      <c r="E56" s="7"/>
      <c r="F56" s="103">
        <f t="shared" si="0"/>
        <v>0</v>
      </c>
    </row>
    <row r="57" spans="1:6" s="1" customFormat="1" ht="28.5" x14ac:dyDescent="0.25">
      <c r="A57" s="3" t="s">
        <v>412</v>
      </c>
      <c r="B57" s="8" t="s">
        <v>66</v>
      </c>
      <c r="C57" s="3" t="s">
        <v>9</v>
      </c>
      <c r="D57" s="68">
        <v>148.9</v>
      </c>
      <c r="E57" s="7"/>
      <c r="F57" s="103">
        <f t="shared" si="0"/>
        <v>0</v>
      </c>
    </row>
    <row r="58" spans="1:6" s="1" customFormat="1" x14ac:dyDescent="0.25">
      <c r="A58" s="3" t="s">
        <v>413</v>
      </c>
      <c r="B58" s="8" t="s">
        <v>67</v>
      </c>
      <c r="C58" s="3" t="s">
        <v>9</v>
      </c>
      <c r="D58" s="68">
        <v>232.2</v>
      </c>
      <c r="E58" s="7"/>
      <c r="F58" s="103">
        <f t="shared" si="0"/>
        <v>0</v>
      </c>
    </row>
    <row r="59" spans="1:6" s="1" customFormat="1" x14ac:dyDescent="0.25">
      <c r="A59" s="3" t="s">
        <v>414</v>
      </c>
      <c r="B59" s="8" t="s">
        <v>68</v>
      </c>
      <c r="C59" s="3" t="s">
        <v>61</v>
      </c>
      <c r="D59" s="68">
        <v>293.7</v>
      </c>
      <c r="E59" s="7"/>
      <c r="F59" s="103">
        <f t="shared" si="0"/>
        <v>0</v>
      </c>
    </row>
    <row r="60" spans="1:6" s="1" customFormat="1" x14ac:dyDescent="0.25">
      <c r="A60" s="3" t="s">
        <v>415</v>
      </c>
      <c r="B60" s="8" t="s">
        <v>69</v>
      </c>
      <c r="C60" s="3" t="s">
        <v>9</v>
      </c>
      <c r="D60" s="68">
        <v>60.7</v>
      </c>
      <c r="E60" s="7"/>
      <c r="F60" s="103">
        <f t="shared" si="0"/>
        <v>0</v>
      </c>
    </row>
    <row r="61" spans="1:6" s="1" customFormat="1" x14ac:dyDescent="0.25">
      <c r="A61" s="3" t="s">
        <v>416</v>
      </c>
      <c r="B61" s="8" t="s">
        <v>70</v>
      </c>
      <c r="C61" s="3" t="s">
        <v>9</v>
      </c>
      <c r="D61" s="68">
        <v>262.60000000000002</v>
      </c>
      <c r="E61" s="7"/>
      <c r="F61" s="103">
        <f t="shared" si="0"/>
        <v>0</v>
      </c>
    </row>
    <row r="62" spans="1:6" s="1" customFormat="1" ht="28.5" x14ac:dyDescent="0.25">
      <c r="A62" s="3" t="s">
        <v>417</v>
      </c>
      <c r="B62" s="8" t="s">
        <v>71</v>
      </c>
      <c r="C62" s="3" t="s">
        <v>9</v>
      </c>
      <c r="D62" s="68">
        <v>280</v>
      </c>
      <c r="E62" s="7"/>
      <c r="F62" s="103">
        <f t="shared" si="0"/>
        <v>0</v>
      </c>
    </row>
    <row r="63" spans="1:6" s="1" customFormat="1" x14ac:dyDescent="0.25">
      <c r="A63" s="3" t="s">
        <v>72</v>
      </c>
      <c r="B63" s="8" t="s">
        <v>73</v>
      </c>
      <c r="C63" s="3"/>
      <c r="D63" s="68">
        <v>0</v>
      </c>
      <c r="E63" s="5"/>
      <c r="F63" s="103">
        <f t="shared" si="0"/>
        <v>0</v>
      </c>
    </row>
    <row r="64" spans="1:6" s="1" customFormat="1" ht="28.5" x14ac:dyDescent="0.25">
      <c r="A64" s="3" t="s">
        <v>418</v>
      </c>
      <c r="B64" s="8" t="s">
        <v>74</v>
      </c>
      <c r="C64" s="3" t="s">
        <v>9</v>
      </c>
      <c r="D64" s="68">
        <v>70</v>
      </c>
      <c r="E64" s="7"/>
      <c r="F64" s="103">
        <f t="shared" si="0"/>
        <v>0</v>
      </c>
    </row>
    <row r="65" spans="1:6" s="1" customFormat="1" ht="28.5" x14ac:dyDescent="0.25">
      <c r="A65" s="3" t="s">
        <v>419</v>
      </c>
      <c r="B65" s="8" t="s">
        <v>75</v>
      </c>
      <c r="C65" s="3" t="s">
        <v>9</v>
      </c>
      <c r="D65" s="68">
        <v>751</v>
      </c>
      <c r="E65" s="7"/>
      <c r="F65" s="103">
        <f t="shared" si="0"/>
        <v>0</v>
      </c>
    </row>
    <row r="66" spans="1:6" s="1" customFormat="1" x14ac:dyDescent="0.25">
      <c r="A66" s="3" t="s">
        <v>76</v>
      </c>
      <c r="B66" s="8" t="s">
        <v>77</v>
      </c>
      <c r="C66" s="3"/>
      <c r="D66" s="68"/>
      <c r="E66" s="7"/>
      <c r="F66" s="103"/>
    </row>
    <row r="67" spans="1:6" s="1" customFormat="1" x14ac:dyDescent="0.25">
      <c r="A67" s="3" t="s">
        <v>420</v>
      </c>
      <c r="B67" s="8" t="s">
        <v>78</v>
      </c>
      <c r="C67" s="3" t="s">
        <v>9</v>
      </c>
      <c r="D67" s="68">
        <v>60.7</v>
      </c>
      <c r="E67" s="7"/>
      <c r="F67" s="103">
        <f t="shared" si="0"/>
        <v>0</v>
      </c>
    </row>
    <row r="68" spans="1:6" s="1" customFormat="1" x14ac:dyDescent="0.25">
      <c r="A68" s="3" t="s">
        <v>421</v>
      </c>
      <c r="B68" s="8" t="s">
        <v>79</v>
      </c>
      <c r="C68" s="3" t="s">
        <v>61</v>
      </c>
      <c r="D68" s="68">
        <v>293.7</v>
      </c>
      <c r="E68" s="7"/>
      <c r="F68" s="103">
        <f t="shared" si="0"/>
        <v>0</v>
      </c>
    </row>
    <row r="69" spans="1:6" s="1" customFormat="1" x14ac:dyDescent="0.25">
      <c r="A69" s="3" t="s">
        <v>422</v>
      </c>
      <c r="B69" s="8" t="s">
        <v>80</v>
      </c>
      <c r="C69" s="3" t="s">
        <v>61</v>
      </c>
      <c r="D69" s="68">
        <v>293.7</v>
      </c>
      <c r="E69" s="7"/>
      <c r="F69" s="103">
        <f t="shared" si="0"/>
        <v>0</v>
      </c>
    </row>
    <row r="70" spans="1:6" s="1" customFormat="1" x14ac:dyDescent="0.25">
      <c r="A70" s="3" t="s">
        <v>423</v>
      </c>
      <c r="B70" s="8" t="s">
        <v>81</v>
      </c>
      <c r="C70" s="3" t="s">
        <v>9</v>
      </c>
      <c r="D70" s="68">
        <v>262.60000000000002</v>
      </c>
      <c r="E70" s="7"/>
      <c r="F70" s="103">
        <f t="shared" si="0"/>
        <v>0</v>
      </c>
    </row>
    <row r="71" spans="1:6" s="1" customFormat="1" x14ac:dyDescent="0.25">
      <c r="A71" s="3" t="s">
        <v>82</v>
      </c>
      <c r="B71" s="8" t="s">
        <v>83</v>
      </c>
      <c r="C71" s="3"/>
      <c r="D71" s="68">
        <v>0</v>
      </c>
      <c r="E71" s="7"/>
      <c r="F71" s="103">
        <f t="shared" si="0"/>
        <v>0</v>
      </c>
    </row>
    <row r="72" spans="1:6" s="1" customFormat="1" x14ac:dyDescent="0.25">
      <c r="A72" s="3" t="s">
        <v>424</v>
      </c>
      <c r="B72" s="8" t="s">
        <v>84</v>
      </c>
      <c r="C72" s="3" t="s">
        <v>9</v>
      </c>
      <c r="D72" s="68">
        <v>1119</v>
      </c>
      <c r="E72" s="7"/>
      <c r="F72" s="103">
        <f t="shared" ref="F72:F131" si="1">ROUND((D72*E72),2)</f>
        <v>0</v>
      </c>
    </row>
    <row r="73" spans="1:6" s="1" customFormat="1" x14ac:dyDescent="0.25">
      <c r="A73" s="3" t="s">
        <v>425</v>
      </c>
      <c r="B73" s="8" t="s">
        <v>85</v>
      </c>
      <c r="C73" s="3" t="s">
        <v>9</v>
      </c>
      <c r="D73" s="68">
        <v>730</v>
      </c>
      <c r="E73" s="7"/>
      <c r="F73" s="103">
        <f t="shared" si="1"/>
        <v>0</v>
      </c>
    </row>
    <row r="74" spans="1:6" s="1" customFormat="1" ht="28.5" x14ac:dyDescent="0.25">
      <c r="A74" s="3" t="s">
        <v>426</v>
      </c>
      <c r="B74" s="8" t="s">
        <v>86</v>
      </c>
      <c r="C74" s="3" t="s">
        <v>9</v>
      </c>
      <c r="D74" s="68">
        <v>527.5</v>
      </c>
      <c r="E74" s="7"/>
      <c r="F74" s="103">
        <f t="shared" si="1"/>
        <v>0</v>
      </c>
    </row>
    <row r="75" spans="1:6" s="1" customFormat="1" ht="28.5" x14ac:dyDescent="0.25">
      <c r="A75" s="3" t="s">
        <v>427</v>
      </c>
      <c r="B75" s="8" t="s">
        <v>87</v>
      </c>
      <c r="C75" s="3" t="s">
        <v>61</v>
      </c>
      <c r="D75" s="68">
        <v>236.2</v>
      </c>
      <c r="E75" s="7"/>
      <c r="F75" s="103">
        <f t="shared" si="1"/>
        <v>0</v>
      </c>
    </row>
    <row r="76" spans="1:6" s="1" customFormat="1" x14ac:dyDescent="0.25">
      <c r="A76" s="3" t="s">
        <v>428</v>
      </c>
      <c r="B76" s="8" t="s">
        <v>88</v>
      </c>
      <c r="C76" s="3" t="s">
        <v>9</v>
      </c>
      <c r="D76" s="68">
        <v>16</v>
      </c>
      <c r="E76" s="7"/>
      <c r="F76" s="103">
        <f t="shared" si="1"/>
        <v>0</v>
      </c>
    </row>
    <row r="77" spans="1:6" s="1" customFormat="1" ht="28.5" x14ac:dyDescent="0.25">
      <c r="A77" s="3" t="s">
        <v>429</v>
      </c>
      <c r="B77" s="8" t="s">
        <v>89</v>
      </c>
      <c r="C77" s="3" t="s">
        <v>9</v>
      </c>
      <c r="D77" s="68">
        <v>198</v>
      </c>
      <c r="E77" s="7"/>
      <c r="F77" s="103">
        <f t="shared" si="1"/>
        <v>0</v>
      </c>
    </row>
    <row r="78" spans="1:6" s="1" customFormat="1" x14ac:dyDescent="0.25">
      <c r="A78" s="3" t="s">
        <v>90</v>
      </c>
      <c r="B78" s="8" t="s">
        <v>91</v>
      </c>
      <c r="C78" s="3"/>
      <c r="D78" s="68"/>
      <c r="E78" s="7"/>
      <c r="F78" s="103"/>
    </row>
    <row r="79" spans="1:6" s="1" customFormat="1" ht="28.5" x14ac:dyDescent="0.25">
      <c r="A79" s="3" t="s">
        <v>430</v>
      </c>
      <c r="B79" s="8" t="s">
        <v>92</v>
      </c>
      <c r="C79" s="3" t="s">
        <v>9</v>
      </c>
      <c r="D79" s="68">
        <v>66</v>
      </c>
      <c r="E79" s="7"/>
      <c r="F79" s="103">
        <f t="shared" si="1"/>
        <v>0</v>
      </c>
    </row>
    <row r="80" spans="1:6" s="1" customFormat="1" ht="28.5" x14ac:dyDescent="0.25">
      <c r="A80" s="3" t="s">
        <v>431</v>
      </c>
      <c r="B80" s="8" t="s">
        <v>93</v>
      </c>
      <c r="C80" s="3" t="s">
        <v>9</v>
      </c>
      <c r="D80" s="68">
        <v>12</v>
      </c>
      <c r="E80" s="7"/>
      <c r="F80" s="103">
        <f t="shared" si="1"/>
        <v>0</v>
      </c>
    </row>
    <row r="81" spans="1:6" s="1" customFormat="1" x14ac:dyDescent="0.25">
      <c r="A81" s="13" t="s">
        <v>94</v>
      </c>
      <c r="B81" s="70" t="s">
        <v>361</v>
      </c>
      <c r="C81" s="3"/>
      <c r="D81" s="68">
        <v>0</v>
      </c>
      <c r="E81" s="7"/>
      <c r="F81" s="103">
        <f t="shared" si="1"/>
        <v>0</v>
      </c>
    </row>
    <row r="82" spans="1:6" s="1" customFormat="1" ht="42.75" x14ac:dyDescent="0.25">
      <c r="A82" s="13" t="s">
        <v>432</v>
      </c>
      <c r="B82" s="61" t="s">
        <v>27</v>
      </c>
      <c r="C82" s="3" t="s">
        <v>12</v>
      </c>
      <c r="D82" s="68">
        <v>196.5</v>
      </c>
      <c r="E82" s="7"/>
      <c r="F82" s="103">
        <f t="shared" si="1"/>
        <v>0</v>
      </c>
    </row>
    <row r="83" spans="1:6" s="1" customFormat="1" ht="57" x14ac:dyDescent="0.25">
      <c r="A83" s="13" t="s">
        <v>433</v>
      </c>
      <c r="B83" s="61" t="s">
        <v>31</v>
      </c>
      <c r="C83" s="3" t="s">
        <v>12</v>
      </c>
      <c r="D83" s="68">
        <v>196.5</v>
      </c>
      <c r="E83" s="7"/>
      <c r="F83" s="103">
        <f t="shared" si="1"/>
        <v>0</v>
      </c>
    </row>
    <row r="84" spans="1:6" s="1" customFormat="1" x14ac:dyDescent="0.25">
      <c r="A84" s="13" t="s">
        <v>434</v>
      </c>
      <c r="B84" s="61" t="s">
        <v>84</v>
      </c>
      <c r="C84" s="3" t="s">
        <v>9</v>
      </c>
      <c r="D84" s="68">
        <v>473</v>
      </c>
      <c r="E84" s="7"/>
      <c r="F84" s="103">
        <f t="shared" si="1"/>
        <v>0</v>
      </c>
    </row>
    <row r="85" spans="1:6" s="1" customFormat="1" x14ac:dyDescent="0.25">
      <c r="A85" s="13" t="s">
        <v>435</v>
      </c>
      <c r="B85" s="61" t="s">
        <v>49</v>
      </c>
      <c r="C85" s="3" t="s">
        <v>9</v>
      </c>
      <c r="D85" s="68">
        <v>393</v>
      </c>
      <c r="E85" s="7"/>
      <c r="F85" s="103">
        <f t="shared" si="1"/>
        <v>0</v>
      </c>
    </row>
    <row r="86" spans="1:6" s="1" customFormat="1" x14ac:dyDescent="0.25">
      <c r="A86" s="13" t="s">
        <v>436</v>
      </c>
      <c r="B86" s="61" t="s">
        <v>85</v>
      </c>
      <c r="C86" s="3" t="s">
        <v>9</v>
      </c>
      <c r="D86" s="68">
        <v>473</v>
      </c>
      <c r="E86" s="7"/>
      <c r="F86" s="103">
        <f t="shared" si="1"/>
        <v>0</v>
      </c>
    </row>
    <row r="87" spans="1:6" s="1" customFormat="1" x14ac:dyDescent="0.25">
      <c r="A87" s="13" t="s">
        <v>437</v>
      </c>
      <c r="B87" s="61" t="s">
        <v>95</v>
      </c>
      <c r="C87" s="3" t="s">
        <v>61</v>
      </c>
      <c r="D87" s="68">
        <v>69.900000000000006</v>
      </c>
      <c r="E87" s="7"/>
      <c r="F87" s="103">
        <f t="shared" si="1"/>
        <v>0</v>
      </c>
    </row>
    <row r="88" spans="1:6" x14ac:dyDescent="0.25">
      <c r="A88" s="55" t="s">
        <v>96</v>
      </c>
      <c r="B88" s="8" t="s">
        <v>97</v>
      </c>
      <c r="C88" s="3"/>
      <c r="D88" s="68">
        <v>0</v>
      </c>
      <c r="E88" s="7"/>
      <c r="F88" s="103">
        <f t="shared" si="1"/>
        <v>0</v>
      </c>
    </row>
    <row r="89" spans="1:6" x14ac:dyDescent="0.25">
      <c r="A89" s="55" t="s">
        <v>438</v>
      </c>
      <c r="B89" s="8" t="s">
        <v>18</v>
      </c>
      <c r="C89" s="3" t="s">
        <v>9</v>
      </c>
      <c r="D89" s="68">
        <v>147.5</v>
      </c>
      <c r="E89" s="7"/>
      <c r="F89" s="103">
        <f t="shared" si="1"/>
        <v>0</v>
      </c>
    </row>
    <row r="90" spans="1:6" x14ac:dyDescent="0.25">
      <c r="A90" s="55" t="s">
        <v>441</v>
      </c>
      <c r="B90" s="8" t="s">
        <v>19</v>
      </c>
      <c r="C90" s="3" t="s">
        <v>9</v>
      </c>
      <c r="D90" s="68">
        <v>1.8</v>
      </c>
      <c r="E90" s="7"/>
      <c r="F90" s="103">
        <f t="shared" si="1"/>
        <v>0</v>
      </c>
    </row>
    <row r="91" spans="1:6" x14ac:dyDescent="0.25">
      <c r="A91" s="55" t="s">
        <v>440</v>
      </c>
      <c r="B91" s="8" t="s">
        <v>360</v>
      </c>
      <c r="C91" s="3" t="s">
        <v>21</v>
      </c>
      <c r="D91" s="68">
        <v>3</v>
      </c>
      <c r="E91" s="7"/>
      <c r="F91" s="103">
        <f t="shared" si="1"/>
        <v>0</v>
      </c>
    </row>
    <row r="92" spans="1:6" x14ac:dyDescent="0.25">
      <c r="A92" s="55" t="s">
        <v>442</v>
      </c>
      <c r="B92" s="8" t="s">
        <v>98</v>
      </c>
      <c r="C92" s="3" t="s">
        <v>9</v>
      </c>
      <c r="D92" s="68">
        <v>47.3</v>
      </c>
      <c r="E92" s="7"/>
      <c r="F92" s="103">
        <f t="shared" si="1"/>
        <v>0</v>
      </c>
    </row>
    <row r="93" spans="1:6" ht="42.75" x14ac:dyDescent="0.25">
      <c r="A93" s="55" t="s">
        <v>439</v>
      </c>
      <c r="B93" s="8" t="s">
        <v>30</v>
      </c>
      <c r="C93" s="3" t="s">
        <v>12</v>
      </c>
      <c r="D93" s="68">
        <v>203.3</v>
      </c>
      <c r="E93" s="7"/>
      <c r="F93" s="103">
        <f t="shared" si="1"/>
        <v>0</v>
      </c>
    </row>
    <row r="94" spans="1:6" ht="42.75" x14ac:dyDescent="0.25">
      <c r="A94" s="55" t="s">
        <v>443</v>
      </c>
      <c r="B94" s="8" t="s">
        <v>27</v>
      </c>
      <c r="C94" s="3" t="s">
        <v>12</v>
      </c>
      <c r="D94" s="68">
        <v>199.1</v>
      </c>
      <c r="E94" s="7"/>
      <c r="F94" s="103">
        <f t="shared" si="1"/>
        <v>0</v>
      </c>
    </row>
    <row r="95" spans="1:6" x14ac:dyDescent="0.25">
      <c r="A95" s="55" t="s">
        <v>748</v>
      </c>
      <c r="B95" s="8" t="s">
        <v>84</v>
      </c>
      <c r="C95" s="3" t="s">
        <v>9</v>
      </c>
      <c r="D95" s="68">
        <v>257</v>
      </c>
      <c r="E95" s="7"/>
      <c r="F95" s="103">
        <f t="shared" si="1"/>
        <v>0</v>
      </c>
    </row>
    <row r="96" spans="1:6" x14ac:dyDescent="0.25">
      <c r="A96" s="55" t="s">
        <v>749</v>
      </c>
      <c r="B96" s="8" t="s">
        <v>49</v>
      </c>
      <c r="C96" s="3" t="s">
        <v>9</v>
      </c>
      <c r="D96" s="68">
        <v>257</v>
      </c>
      <c r="E96" s="7"/>
      <c r="F96" s="103">
        <f t="shared" si="1"/>
        <v>0</v>
      </c>
    </row>
    <row r="97" spans="1:6" x14ac:dyDescent="0.25">
      <c r="A97" s="55" t="s">
        <v>750</v>
      </c>
      <c r="B97" s="8" t="s">
        <v>85</v>
      </c>
      <c r="C97" s="3" t="s">
        <v>9</v>
      </c>
      <c r="D97" s="68">
        <v>79</v>
      </c>
      <c r="E97" s="7"/>
      <c r="F97" s="103">
        <f t="shared" si="1"/>
        <v>0</v>
      </c>
    </row>
    <row r="98" spans="1:6" x14ac:dyDescent="0.25">
      <c r="A98" s="55" t="s">
        <v>751</v>
      </c>
      <c r="B98" s="8" t="s">
        <v>69</v>
      </c>
      <c r="C98" s="3" t="s">
        <v>9</v>
      </c>
      <c r="D98" s="68">
        <v>411.2</v>
      </c>
      <c r="E98" s="7"/>
      <c r="F98" s="103">
        <f t="shared" si="1"/>
        <v>0</v>
      </c>
    </row>
    <row r="99" spans="1:6" ht="28.5" x14ac:dyDescent="0.25">
      <c r="A99" s="55" t="s">
        <v>752</v>
      </c>
      <c r="B99" s="8" t="s">
        <v>92</v>
      </c>
      <c r="C99" s="3" t="s">
        <v>9</v>
      </c>
      <c r="D99" s="68">
        <v>23.2</v>
      </c>
      <c r="E99" s="7"/>
      <c r="F99" s="103">
        <f t="shared" si="1"/>
        <v>0</v>
      </c>
    </row>
    <row r="100" spans="1:6" ht="28.5" x14ac:dyDescent="0.25">
      <c r="A100" s="55" t="s">
        <v>753</v>
      </c>
      <c r="B100" s="8" t="s">
        <v>99</v>
      </c>
      <c r="C100" s="3" t="s">
        <v>9</v>
      </c>
      <c r="D100" s="68">
        <v>79</v>
      </c>
      <c r="E100" s="7"/>
      <c r="F100" s="103">
        <f t="shared" si="1"/>
        <v>0</v>
      </c>
    </row>
    <row r="101" spans="1:6" s="1" customFormat="1" x14ac:dyDescent="0.25">
      <c r="A101" s="3" t="s">
        <v>100</v>
      </c>
      <c r="B101" s="8" t="s">
        <v>101</v>
      </c>
      <c r="C101" s="3"/>
      <c r="D101" s="68">
        <v>0</v>
      </c>
      <c r="E101" s="7"/>
      <c r="F101" s="103">
        <f t="shared" si="1"/>
        <v>0</v>
      </c>
    </row>
    <row r="102" spans="1:6" s="1" customFormat="1" ht="28.5" x14ac:dyDescent="0.25">
      <c r="A102" s="3" t="s">
        <v>444</v>
      </c>
      <c r="B102" s="8" t="s">
        <v>102</v>
      </c>
      <c r="C102" s="3" t="s">
        <v>9</v>
      </c>
      <c r="D102" s="68">
        <v>16</v>
      </c>
      <c r="E102" s="7"/>
      <c r="F102" s="103">
        <f t="shared" si="1"/>
        <v>0</v>
      </c>
    </row>
    <row r="103" spans="1:6" s="1" customFormat="1" ht="28.5" x14ac:dyDescent="0.25">
      <c r="A103" s="3" t="s">
        <v>445</v>
      </c>
      <c r="B103" s="8" t="s">
        <v>103</v>
      </c>
      <c r="C103" s="3" t="s">
        <v>21</v>
      </c>
      <c r="D103" s="68">
        <v>4</v>
      </c>
      <c r="E103" s="7"/>
      <c r="F103" s="103">
        <f t="shared" si="1"/>
        <v>0</v>
      </c>
    </row>
    <row r="104" spans="1:6" s="1" customFormat="1" ht="28.5" x14ac:dyDescent="0.25">
      <c r="A104" s="3" t="s">
        <v>446</v>
      </c>
      <c r="B104" s="8" t="s">
        <v>104</v>
      </c>
      <c r="C104" s="3" t="s">
        <v>21</v>
      </c>
      <c r="D104" s="68">
        <v>5</v>
      </c>
      <c r="E104" s="7"/>
      <c r="F104" s="103">
        <f t="shared" si="1"/>
        <v>0</v>
      </c>
    </row>
    <row r="105" spans="1:6" s="11" customFormat="1" ht="27.6" customHeight="1" x14ac:dyDescent="0.25">
      <c r="A105" s="93">
        <v>2</v>
      </c>
      <c r="B105" s="94" t="s">
        <v>105</v>
      </c>
      <c r="C105" s="93"/>
      <c r="D105" s="104"/>
      <c r="E105" s="95"/>
      <c r="F105" s="96">
        <f>SUM(F106:F183)</f>
        <v>0</v>
      </c>
    </row>
    <row r="106" spans="1:6" x14ac:dyDescent="0.2">
      <c r="A106" s="55" t="s">
        <v>106</v>
      </c>
      <c r="B106" s="72" t="s">
        <v>7</v>
      </c>
      <c r="C106" s="14"/>
      <c r="D106" s="68"/>
      <c r="E106" s="12"/>
      <c r="F106" s="103"/>
    </row>
    <row r="107" spans="1:6" x14ac:dyDescent="0.25">
      <c r="A107" s="14" t="s">
        <v>447</v>
      </c>
      <c r="B107" s="73" t="s">
        <v>8</v>
      </c>
      <c r="C107" s="14" t="s">
        <v>9</v>
      </c>
      <c r="D107" s="68">
        <v>255</v>
      </c>
      <c r="E107" s="12"/>
      <c r="F107" s="103">
        <f t="shared" si="1"/>
        <v>0</v>
      </c>
    </row>
    <row r="108" spans="1:6" x14ac:dyDescent="0.25">
      <c r="A108" s="14" t="s">
        <v>448</v>
      </c>
      <c r="B108" s="73" t="s">
        <v>10</v>
      </c>
      <c r="C108" s="14" t="s">
        <v>9</v>
      </c>
      <c r="D108" s="68">
        <v>255</v>
      </c>
      <c r="E108" s="12"/>
      <c r="F108" s="103">
        <f t="shared" si="1"/>
        <v>0</v>
      </c>
    </row>
    <row r="109" spans="1:6" ht="28.5" x14ac:dyDescent="0.25">
      <c r="A109" s="14" t="s">
        <v>449</v>
      </c>
      <c r="B109" s="73" t="s">
        <v>13</v>
      </c>
      <c r="C109" s="14" t="s">
        <v>12</v>
      </c>
      <c r="D109" s="68">
        <v>7.2</v>
      </c>
      <c r="E109" s="12"/>
      <c r="F109" s="103">
        <f t="shared" si="1"/>
        <v>0</v>
      </c>
    </row>
    <row r="110" spans="1:6" x14ac:dyDescent="0.25">
      <c r="A110" s="14" t="s">
        <v>450</v>
      </c>
      <c r="B110" s="73" t="s">
        <v>15</v>
      </c>
      <c r="C110" s="14" t="s">
        <v>9</v>
      </c>
      <c r="D110" s="68">
        <v>149.19999999999999</v>
      </c>
      <c r="E110" s="12"/>
      <c r="F110" s="103">
        <f t="shared" si="1"/>
        <v>0</v>
      </c>
    </row>
    <row r="111" spans="1:6" x14ac:dyDescent="0.25">
      <c r="A111" s="14" t="s">
        <v>451</v>
      </c>
      <c r="B111" s="73" t="s">
        <v>107</v>
      </c>
      <c r="C111" s="14" t="s">
        <v>9</v>
      </c>
      <c r="D111" s="68">
        <v>149.19999999999999</v>
      </c>
      <c r="E111" s="12"/>
      <c r="F111" s="103">
        <f t="shared" si="1"/>
        <v>0</v>
      </c>
    </row>
    <row r="112" spans="1:6" x14ac:dyDescent="0.25">
      <c r="A112" s="14" t="s">
        <v>452</v>
      </c>
      <c r="B112" s="73" t="s">
        <v>108</v>
      </c>
      <c r="C112" s="14" t="s">
        <v>9</v>
      </c>
      <c r="D112" s="68">
        <v>350</v>
      </c>
      <c r="E112" s="12"/>
      <c r="F112" s="103">
        <f t="shared" si="1"/>
        <v>0</v>
      </c>
    </row>
    <row r="113" spans="1:6" x14ac:dyDescent="0.25">
      <c r="A113" s="14" t="s">
        <v>453</v>
      </c>
      <c r="B113" s="73" t="s">
        <v>17</v>
      </c>
      <c r="C113" s="14" t="s">
        <v>9</v>
      </c>
      <c r="D113" s="68">
        <v>350</v>
      </c>
      <c r="E113" s="12"/>
      <c r="F113" s="103">
        <f t="shared" si="1"/>
        <v>0</v>
      </c>
    </row>
    <row r="114" spans="1:6" x14ac:dyDescent="0.25">
      <c r="A114" s="14" t="s">
        <v>454</v>
      </c>
      <c r="B114" s="73" t="s">
        <v>18</v>
      </c>
      <c r="C114" s="14" t="s">
        <v>9</v>
      </c>
      <c r="D114" s="68">
        <v>396.4</v>
      </c>
      <c r="E114" s="12"/>
      <c r="F114" s="103">
        <f t="shared" si="1"/>
        <v>0</v>
      </c>
    </row>
    <row r="115" spans="1:6" x14ac:dyDescent="0.25">
      <c r="A115" s="14" t="s">
        <v>455</v>
      </c>
      <c r="B115" s="73" t="s">
        <v>19</v>
      </c>
      <c r="C115" s="14" t="s">
        <v>9</v>
      </c>
      <c r="D115" s="68">
        <v>12</v>
      </c>
      <c r="E115" s="12"/>
      <c r="F115" s="103">
        <f t="shared" si="1"/>
        <v>0</v>
      </c>
    </row>
    <row r="116" spans="1:6" x14ac:dyDescent="0.25">
      <c r="A116" s="14" t="s">
        <v>456</v>
      </c>
      <c r="B116" s="73" t="s">
        <v>109</v>
      </c>
      <c r="C116" s="14" t="s">
        <v>9</v>
      </c>
      <c r="D116" s="68">
        <v>34.6</v>
      </c>
      <c r="E116" s="12"/>
      <c r="F116" s="103">
        <f t="shared" si="1"/>
        <v>0</v>
      </c>
    </row>
    <row r="117" spans="1:6" ht="28.5" x14ac:dyDescent="0.25">
      <c r="A117" s="14" t="s">
        <v>457</v>
      </c>
      <c r="B117" s="73" t="s">
        <v>20</v>
      </c>
      <c r="C117" s="14" t="s">
        <v>12</v>
      </c>
      <c r="D117" s="68">
        <v>244</v>
      </c>
      <c r="E117" s="12"/>
      <c r="F117" s="103">
        <f t="shared" si="1"/>
        <v>0</v>
      </c>
    </row>
    <row r="118" spans="1:6" x14ac:dyDescent="0.2">
      <c r="A118" s="55" t="s">
        <v>110</v>
      </c>
      <c r="B118" s="72" t="s">
        <v>111</v>
      </c>
      <c r="C118" s="14"/>
      <c r="D118" s="68"/>
      <c r="E118" s="12"/>
      <c r="F118" s="103"/>
    </row>
    <row r="119" spans="1:6" ht="42.75" x14ac:dyDescent="0.25">
      <c r="A119" s="14" t="s">
        <v>458</v>
      </c>
      <c r="B119" s="73" t="s">
        <v>27</v>
      </c>
      <c r="C119" s="14" t="s">
        <v>12</v>
      </c>
      <c r="D119" s="68">
        <v>36</v>
      </c>
      <c r="E119" s="12"/>
      <c r="F119" s="103">
        <f t="shared" si="1"/>
        <v>0</v>
      </c>
    </row>
    <row r="120" spans="1:6" x14ac:dyDescent="0.25">
      <c r="A120" s="14" t="s">
        <v>459</v>
      </c>
      <c r="B120" s="73" t="s">
        <v>28</v>
      </c>
      <c r="C120" s="14" t="s">
        <v>12</v>
      </c>
      <c r="D120" s="68">
        <v>37</v>
      </c>
      <c r="E120" s="12"/>
      <c r="F120" s="103">
        <f t="shared" si="1"/>
        <v>0</v>
      </c>
    </row>
    <row r="121" spans="1:6" ht="42.75" x14ac:dyDescent="0.25">
      <c r="A121" s="14" t="s">
        <v>460</v>
      </c>
      <c r="B121" s="73" t="s">
        <v>29</v>
      </c>
      <c r="C121" s="14" t="s">
        <v>12</v>
      </c>
      <c r="D121" s="68">
        <v>245</v>
      </c>
      <c r="E121" s="12"/>
      <c r="F121" s="103">
        <f t="shared" si="1"/>
        <v>0</v>
      </c>
    </row>
    <row r="122" spans="1:6" ht="42.75" x14ac:dyDescent="0.25">
      <c r="A122" s="14" t="s">
        <v>461</v>
      </c>
      <c r="B122" s="73" t="s">
        <v>30</v>
      </c>
      <c r="C122" s="14" t="s">
        <v>12</v>
      </c>
      <c r="D122" s="68">
        <v>350</v>
      </c>
      <c r="E122" s="12"/>
      <c r="F122" s="103">
        <f t="shared" si="1"/>
        <v>0</v>
      </c>
    </row>
    <row r="123" spans="1:6" ht="57" x14ac:dyDescent="0.25">
      <c r="A123" s="14" t="s">
        <v>462</v>
      </c>
      <c r="B123" s="73" t="s">
        <v>31</v>
      </c>
      <c r="C123" s="14" t="s">
        <v>12</v>
      </c>
      <c r="D123" s="68">
        <v>245</v>
      </c>
      <c r="E123" s="12"/>
      <c r="F123" s="103">
        <f t="shared" si="1"/>
        <v>0</v>
      </c>
    </row>
    <row r="124" spans="1:6" s="1" customFormat="1" x14ac:dyDescent="0.25">
      <c r="A124" s="14" t="s">
        <v>463</v>
      </c>
      <c r="B124" s="8" t="s">
        <v>112</v>
      </c>
      <c r="C124" s="3" t="s">
        <v>9</v>
      </c>
      <c r="D124" s="68">
        <v>367</v>
      </c>
      <c r="E124" s="7"/>
      <c r="F124" s="103">
        <f t="shared" si="1"/>
        <v>0</v>
      </c>
    </row>
    <row r="125" spans="1:6" x14ac:dyDescent="0.2">
      <c r="A125" s="55" t="s">
        <v>113</v>
      </c>
      <c r="B125" s="72" t="s">
        <v>33</v>
      </c>
      <c r="C125" s="14"/>
      <c r="D125" s="68"/>
      <c r="E125" s="12"/>
      <c r="F125" s="103"/>
    </row>
    <row r="126" spans="1:6" s="1" customFormat="1" x14ac:dyDescent="0.25">
      <c r="A126" s="3" t="s">
        <v>464</v>
      </c>
      <c r="B126" s="8" t="s">
        <v>36</v>
      </c>
      <c r="C126" s="3" t="s">
        <v>9</v>
      </c>
      <c r="D126" s="68">
        <v>40.5</v>
      </c>
      <c r="E126" s="7"/>
      <c r="F126" s="103">
        <f t="shared" si="1"/>
        <v>0</v>
      </c>
    </row>
    <row r="127" spans="1:6" s="1" customFormat="1" ht="28.5" x14ac:dyDescent="0.25">
      <c r="A127" s="3" t="s">
        <v>466</v>
      </c>
      <c r="B127" s="8" t="s">
        <v>45</v>
      </c>
      <c r="C127" s="3" t="s">
        <v>12</v>
      </c>
      <c r="D127" s="68">
        <v>18.2</v>
      </c>
      <c r="E127" s="7"/>
      <c r="F127" s="103">
        <f t="shared" si="1"/>
        <v>0</v>
      </c>
    </row>
    <row r="128" spans="1:6" s="1" customFormat="1" ht="28.5" x14ac:dyDescent="0.25">
      <c r="A128" s="3" t="s">
        <v>467</v>
      </c>
      <c r="B128" s="8" t="s">
        <v>46</v>
      </c>
      <c r="C128" s="3" t="s">
        <v>12</v>
      </c>
      <c r="D128" s="68">
        <v>31.2</v>
      </c>
      <c r="E128" s="7"/>
      <c r="F128" s="103">
        <f t="shared" si="1"/>
        <v>0</v>
      </c>
    </row>
    <row r="129" spans="1:6" s="1" customFormat="1" x14ac:dyDescent="0.25">
      <c r="A129" s="3" t="s">
        <v>465</v>
      </c>
      <c r="B129" s="8" t="s">
        <v>47</v>
      </c>
      <c r="C129" s="3" t="s">
        <v>12</v>
      </c>
      <c r="D129" s="68">
        <v>20</v>
      </c>
      <c r="E129" s="7"/>
      <c r="F129" s="103">
        <f t="shared" si="1"/>
        <v>0</v>
      </c>
    </row>
    <row r="130" spans="1:6" s="1" customFormat="1" x14ac:dyDescent="0.25">
      <c r="A130" s="3" t="s">
        <v>468</v>
      </c>
      <c r="B130" s="8" t="s">
        <v>114</v>
      </c>
      <c r="C130" s="3" t="s">
        <v>12</v>
      </c>
      <c r="D130" s="68">
        <v>10.9</v>
      </c>
      <c r="E130" s="7"/>
      <c r="F130" s="103">
        <f t="shared" si="1"/>
        <v>0</v>
      </c>
    </row>
    <row r="131" spans="1:6" s="1" customFormat="1" ht="28.5" x14ac:dyDescent="0.25">
      <c r="A131" s="3" t="s">
        <v>469</v>
      </c>
      <c r="B131" s="8" t="s">
        <v>115</v>
      </c>
      <c r="C131" s="3" t="s">
        <v>9</v>
      </c>
      <c r="D131" s="68">
        <v>30</v>
      </c>
      <c r="E131" s="7"/>
      <c r="F131" s="103">
        <f t="shared" si="1"/>
        <v>0</v>
      </c>
    </row>
    <row r="132" spans="1:6" s="1" customFormat="1" x14ac:dyDescent="0.25">
      <c r="A132" s="3" t="s">
        <v>470</v>
      </c>
      <c r="B132" s="8" t="s">
        <v>49</v>
      </c>
      <c r="C132" s="3" t="s">
        <v>9</v>
      </c>
      <c r="D132" s="68">
        <v>240.4</v>
      </c>
      <c r="E132" s="7"/>
      <c r="F132" s="103">
        <f t="shared" ref="F132:F195" si="2">ROUND((D132*E132),2)</f>
        <v>0</v>
      </c>
    </row>
    <row r="133" spans="1:6" s="1" customFormat="1" x14ac:dyDescent="0.25">
      <c r="A133" s="3" t="s">
        <v>471</v>
      </c>
      <c r="B133" s="8" t="s">
        <v>116</v>
      </c>
      <c r="C133" s="3" t="s">
        <v>12</v>
      </c>
      <c r="D133" s="68">
        <v>41.9</v>
      </c>
      <c r="E133" s="7"/>
      <c r="F133" s="103">
        <f t="shared" si="2"/>
        <v>0</v>
      </c>
    </row>
    <row r="134" spans="1:6" s="1" customFormat="1" x14ac:dyDescent="0.25">
      <c r="A134" s="3" t="s">
        <v>472</v>
      </c>
      <c r="B134" s="8" t="s">
        <v>51</v>
      </c>
      <c r="C134" s="3" t="s">
        <v>9</v>
      </c>
      <c r="D134" s="68">
        <v>97.2</v>
      </c>
      <c r="E134" s="7"/>
      <c r="F134" s="103">
        <f t="shared" si="2"/>
        <v>0</v>
      </c>
    </row>
    <row r="135" spans="1:6" s="1" customFormat="1" ht="28.5" x14ac:dyDescent="0.25">
      <c r="A135" s="3" t="s">
        <v>473</v>
      </c>
      <c r="B135" s="8" t="s">
        <v>117</v>
      </c>
      <c r="C135" s="3" t="s">
        <v>12</v>
      </c>
      <c r="D135" s="68">
        <v>7</v>
      </c>
      <c r="E135" s="7"/>
      <c r="F135" s="103">
        <f t="shared" si="2"/>
        <v>0</v>
      </c>
    </row>
    <row r="136" spans="1:6" s="1" customFormat="1" ht="42.75" x14ac:dyDescent="0.25">
      <c r="A136" s="3" t="s">
        <v>474</v>
      </c>
      <c r="B136" s="8" t="s">
        <v>118</v>
      </c>
      <c r="C136" s="3" t="s">
        <v>39</v>
      </c>
      <c r="D136" s="68">
        <v>5762</v>
      </c>
      <c r="E136" s="7"/>
      <c r="F136" s="103">
        <f t="shared" si="2"/>
        <v>0</v>
      </c>
    </row>
    <row r="137" spans="1:6" s="1" customFormat="1" x14ac:dyDescent="0.25">
      <c r="A137" s="3" t="s">
        <v>475</v>
      </c>
      <c r="B137" s="8" t="s">
        <v>42</v>
      </c>
      <c r="C137" s="3" t="s">
        <v>39</v>
      </c>
      <c r="D137" s="68">
        <v>13675</v>
      </c>
      <c r="E137" s="7"/>
      <c r="F137" s="103">
        <f t="shared" si="2"/>
        <v>0</v>
      </c>
    </row>
    <row r="138" spans="1:6" s="1" customFormat="1" x14ac:dyDescent="0.25">
      <c r="A138" s="3" t="s">
        <v>476</v>
      </c>
      <c r="B138" s="8" t="s">
        <v>53</v>
      </c>
      <c r="C138" s="3" t="s">
        <v>39</v>
      </c>
      <c r="D138" s="68">
        <v>2075.9</v>
      </c>
      <c r="E138" s="7"/>
      <c r="F138" s="103">
        <f t="shared" si="2"/>
        <v>0</v>
      </c>
    </row>
    <row r="139" spans="1:6" s="1" customFormat="1" x14ac:dyDescent="0.25">
      <c r="A139" s="3" t="s">
        <v>477</v>
      </c>
      <c r="B139" s="8" t="s">
        <v>119</v>
      </c>
      <c r="C139" s="3" t="s">
        <v>12</v>
      </c>
      <c r="D139" s="68">
        <v>12.8</v>
      </c>
      <c r="E139" s="7"/>
      <c r="F139" s="103">
        <f t="shared" si="2"/>
        <v>0</v>
      </c>
    </row>
    <row r="140" spans="1:6" s="1" customFormat="1" ht="28.5" x14ac:dyDescent="0.25">
      <c r="A140" s="3" t="s">
        <v>478</v>
      </c>
      <c r="B140" s="8" t="s">
        <v>120</v>
      </c>
      <c r="C140" s="3" t="s">
        <v>12</v>
      </c>
      <c r="D140" s="68">
        <v>6.4</v>
      </c>
      <c r="E140" s="7"/>
      <c r="F140" s="103">
        <f t="shared" si="2"/>
        <v>0</v>
      </c>
    </row>
    <row r="141" spans="1:6" s="1" customFormat="1" x14ac:dyDescent="0.25">
      <c r="A141" s="3" t="s">
        <v>479</v>
      </c>
      <c r="B141" s="8" t="s">
        <v>55</v>
      </c>
      <c r="C141" s="3" t="s">
        <v>12</v>
      </c>
      <c r="D141" s="68">
        <v>5.9</v>
      </c>
      <c r="E141" s="7"/>
      <c r="F141" s="103">
        <f t="shared" si="2"/>
        <v>0</v>
      </c>
    </row>
    <row r="142" spans="1:6" s="1" customFormat="1" ht="28.5" x14ac:dyDescent="0.25">
      <c r="A142" s="3" t="s">
        <v>480</v>
      </c>
      <c r="B142" s="8" t="s">
        <v>56</v>
      </c>
      <c r="C142" s="3" t="s">
        <v>57</v>
      </c>
      <c r="D142" s="68">
        <v>220</v>
      </c>
      <c r="E142" s="7"/>
      <c r="F142" s="103">
        <f t="shared" si="2"/>
        <v>0</v>
      </c>
    </row>
    <row r="143" spans="1:6" x14ac:dyDescent="0.2">
      <c r="A143" s="55" t="s">
        <v>121</v>
      </c>
      <c r="B143" s="72" t="s">
        <v>59</v>
      </c>
      <c r="C143" s="15"/>
      <c r="D143" s="68"/>
      <c r="E143" s="7"/>
      <c r="F143" s="103"/>
    </row>
    <row r="144" spans="1:6" s="1" customFormat="1" ht="42.75" x14ac:dyDescent="0.25">
      <c r="A144" s="3" t="s">
        <v>481</v>
      </c>
      <c r="B144" s="8" t="s">
        <v>62</v>
      </c>
      <c r="C144" s="3" t="s">
        <v>9</v>
      </c>
      <c r="D144" s="68">
        <v>370</v>
      </c>
      <c r="E144" s="7"/>
      <c r="F144" s="103">
        <f t="shared" si="2"/>
        <v>0</v>
      </c>
    </row>
    <row r="145" spans="1:6" s="1" customFormat="1" x14ac:dyDescent="0.25">
      <c r="A145" s="3" t="s">
        <v>482</v>
      </c>
      <c r="B145" s="8" t="s">
        <v>362</v>
      </c>
      <c r="C145" s="3" t="s">
        <v>61</v>
      </c>
      <c r="D145" s="68">
        <v>47</v>
      </c>
      <c r="E145" s="7"/>
      <c r="F145" s="103">
        <f t="shared" si="2"/>
        <v>0</v>
      </c>
    </row>
    <row r="146" spans="1:6" s="1" customFormat="1" ht="42.75" x14ac:dyDescent="0.25">
      <c r="A146" s="3" t="s">
        <v>483</v>
      </c>
      <c r="B146" s="8" t="s">
        <v>122</v>
      </c>
      <c r="C146" s="3" t="s">
        <v>61</v>
      </c>
      <c r="D146" s="68">
        <v>47</v>
      </c>
      <c r="E146" s="7"/>
      <c r="F146" s="103">
        <f t="shared" si="2"/>
        <v>0</v>
      </c>
    </row>
    <row r="147" spans="1:6" x14ac:dyDescent="0.2">
      <c r="A147" s="55" t="s">
        <v>123</v>
      </c>
      <c r="B147" s="72" t="s">
        <v>124</v>
      </c>
      <c r="C147" s="15"/>
      <c r="D147" s="68"/>
      <c r="E147" s="7"/>
      <c r="F147" s="103"/>
    </row>
    <row r="148" spans="1:6" ht="28.5" x14ac:dyDescent="0.25">
      <c r="A148" s="16" t="s">
        <v>484</v>
      </c>
      <c r="B148" s="74" t="s">
        <v>65</v>
      </c>
      <c r="C148" s="15" t="s">
        <v>9</v>
      </c>
      <c r="D148" s="68">
        <v>305.10000000000002</v>
      </c>
      <c r="E148" s="7"/>
      <c r="F148" s="103">
        <f t="shared" si="2"/>
        <v>0</v>
      </c>
    </row>
    <row r="149" spans="1:6" ht="28.5" x14ac:dyDescent="0.25">
      <c r="A149" s="16" t="s">
        <v>485</v>
      </c>
      <c r="B149" s="74" t="s">
        <v>66</v>
      </c>
      <c r="C149" s="15" t="s">
        <v>9</v>
      </c>
      <c r="D149" s="68">
        <v>305.10000000000002</v>
      </c>
      <c r="E149" s="7"/>
      <c r="F149" s="103">
        <f t="shared" si="2"/>
        <v>0</v>
      </c>
    </row>
    <row r="150" spans="1:6" x14ac:dyDescent="0.25">
      <c r="A150" s="16" t="s">
        <v>486</v>
      </c>
      <c r="B150" s="74" t="s">
        <v>67</v>
      </c>
      <c r="C150" s="15" t="s">
        <v>9</v>
      </c>
      <c r="D150" s="68">
        <v>182.2</v>
      </c>
      <c r="E150" s="7"/>
      <c r="F150" s="103">
        <f t="shared" si="2"/>
        <v>0</v>
      </c>
    </row>
    <row r="151" spans="1:6" x14ac:dyDescent="0.25">
      <c r="A151" s="16" t="s">
        <v>487</v>
      </c>
      <c r="B151" s="74" t="s">
        <v>68</v>
      </c>
      <c r="C151" s="15" t="s">
        <v>61</v>
      </c>
      <c r="D151" s="68">
        <v>168</v>
      </c>
      <c r="E151" s="7"/>
      <c r="F151" s="103">
        <f t="shared" si="2"/>
        <v>0</v>
      </c>
    </row>
    <row r="152" spans="1:6" x14ac:dyDescent="0.25">
      <c r="A152" s="16" t="s">
        <v>488</v>
      </c>
      <c r="B152" s="74" t="s">
        <v>69</v>
      </c>
      <c r="C152" s="15" t="s">
        <v>9</v>
      </c>
      <c r="D152" s="68">
        <v>352.3</v>
      </c>
      <c r="E152" s="12"/>
      <c r="F152" s="103">
        <f t="shared" si="2"/>
        <v>0</v>
      </c>
    </row>
    <row r="153" spans="1:6" x14ac:dyDescent="0.25">
      <c r="A153" s="16" t="s">
        <v>489</v>
      </c>
      <c r="B153" s="74" t="s">
        <v>70</v>
      </c>
      <c r="C153" s="15" t="s">
        <v>9</v>
      </c>
      <c r="D153" s="68">
        <v>170.1</v>
      </c>
      <c r="E153" s="12"/>
      <c r="F153" s="103">
        <f t="shared" si="2"/>
        <v>0</v>
      </c>
    </row>
    <row r="154" spans="1:6" x14ac:dyDescent="0.25">
      <c r="A154" s="16" t="s">
        <v>125</v>
      </c>
      <c r="B154" s="74" t="s">
        <v>73</v>
      </c>
      <c r="C154" s="15"/>
      <c r="D154" s="68"/>
      <c r="E154" s="12"/>
      <c r="F154" s="103"/>
    </row>
    <row r="155" spans="1:6" ht="28.5" x14ac:dyDescent="0.25">
      <c r="A155" s="14" t="s">
        <v>490</v>
      </c>
      <c r="B155" s="73" t="s">
        <v>74</v>
      </c>
      <c r="C155" s="14" t="s">
        <v>9</v>
      </c>
      <c r="D155" s="68">
        <v>271.3</v>
      </c>
      <c r="E155" s="7"/>
      <c r="F155" s="103">
        <f t="shared" si="2"/>
        <v>0</v>
      </c>
    </row>
    <row r="156" spans="1:6" ht="57" x14ac:dyDescent="0.25">
      <c r="A156" s="14" t="s">
        <v>491</v>
      </c>
      <c r="B156" s="71" t="s">
        <v>126</v>
      </c>
      <c r="C156" s="14" t="s">
        <v>127</v>
      </c>
      <c r="D156" s="68">
        <v>5</v>
      </c>
      <c r="E156" s="7"/>
      <c r="F156" s="103">
        <f t="shared" si="2"/>
        <v>0</v>
      </c>
    </row>
    <row r="157" spans="1:6" ht="28.5" x14ac:dyDescent="0.25">
      <c r="A157" s="14" t="s">
        <v>492</v>
      </c>
      <c r="B157" s="73" t="s">
        <v>128</v>
      </c>
      <c r="C157" s="14" t="s">
        <v>9</v>
      </c>
      <c r="D157" s="68">
        <v>647.29999999999995</v>
      </c>
      <c r="E157" s="12"/>
      <c r="F157" s="103">
        <f t="shared" si="2"/>
        <v>0</v>
      </c>
    </row>
    <row r="158" spans="1:6" x14ac:dyDescent="0.25">
      <c r="A158" s="14" t="s">
        <v>129</v>
      </c>
      <c r="B158" s="71" t="s">
        <v>77</v>
      </c>
      <c r="C158" s="14"/>
      <c r="D158" s="68"/>
      <c r="E158" s="7"/>
      <c r="F158" s="103"/>
    </row>
    <row r="159" spans="1:6" x14ac:dyDescent="0.25">
      <c r="A159" s="14" t="s">
        <v>493</v>
      </c>
      <c r="B159" s="71" t="s">
        <v>78</v>
      </c>
      <c r="C159" s="14" t="s">
        <v>9</v>
      </c>
      <c r="D159" s="68">
        <v>534.5</v>
      </c>
      <c r="E159" s="7"/>
      <c r="F159" s="103">
        <f t="shared" si="2"/>
        <v>0</v>
      </c>
    </row>
    <row r="160" spans="1:6" x14ac:dyDescent="0.25">
      <c r="A160" s="14" t="s">
        <v>494</v>
      </c>
      <c r="B160" s="71" t="s">
        <v>79</v>
      </c>
      <c r="C160" s="14" t="s">
        <v>61</v>
      </c>
      <c r="D160" s="68">
        <v>168</v>
      </c>
      <c r="E160" s="7"/>
      <c r="F160" s="103">
        <f t="shared" si="2"/>
        <v>0</v>
      </c>
    </row>
    <row r="161" spans="1:6" x14ac:dyDescent="0.25">
      <c r="A161" s="14" t="s">
        <v>495</v>
      </c>
      <c r="B161" s="71" t="s">
        <v>80</v>
      </c>
      <c r="C161" s="14" t="s">
        <v>61</v>
      </c>
      <c r="D161" s="68">
        <v>168</v>
      </c>
      <c r="E161" s="7"/>
      <c r="F161" s="103">
        <f t="shared" si="2"/>
        <v>0</v>
      </c>
    </row>
    <row r="162" spans="1:6" x14ac:dyDescent="0.25">
      <c r="A162" s="14" t="s">
        <v>496</v>
      </c>
      <c r="B162" s="71" t="s">
        <v>81</v>
      </c>
      <c r="C162" s="14" t="s">
        <v>9</v>
      </c>
      <c r="D162" s="68">
        <v>704.6</v>
      </c>
      <c r="E162" s="7"/>
      <c r="F162" s="103">
        <f t="shared" si="2"/>
        <v>0</v>
      </c>
    </row>
    <row r="163" spans="1:6" x14ac:dyDescent="0.25">
      <c r="A163" s="17" t="s">
        <v>130</v>
      </c>
      <c r="B163" s="71" t="s">
        <v>83</v>
      </c>
      <c r="C163" s="14"/>
      <c r="D163" s="68"/>
      <c r="E163" s="7"/>
      <c r="F163" s="103"/>
    </row>
    <row r="164" spans="1:6" x14ac:dyDescent="0.25">
      <c r="A164" s="14" t="s">
        <v>497</v>
      </c>
      <c r="B164" s="71" t="s">
        <v>84</v>
      </c>
      <c r="C164" s="14" t="s">
        <v>9</v>
      </c>
      <c r="D164" s="68">
        <v>301.3</v>
      </c>
      <c r="E164" s="7"/>
      <c r="F164" s="103">
        <f t="shared" si="2"/>
        <v>0</v>
      </c>
    </row>
    <row r="165" spans="1:6" x14ac:dyDescent="0.25">
      <c r="A165" s="14" t="s">
        <v>498</v>
      </c>
      <c r="B165" s="73" t="s">
        <v>131</v>
      </c>
      <c r="C165" s="14" t="s">
        <v>9</v>
      </c>
      <c r="D165" s="68">
        <v>648.29999999999995</v>
      </c>
      <c r="E165" s="7"/>
      <c r="F165" s="103">
        <f t="shared" si="2"/>
        <v>0</v>
      </c>
    </row>
    <row r="166" spans="1:6" ht="28.5" x14ac:dyDescent="0.25">
      <c r="A166" s="14" t="s">
        <v>499</v>
      </c>
      <c r="B166" s="71" t="s">
        <v>132</v>
      </c>
      <c r="C166" s="14" t="s">
        <v>61</v>
      </c>
      <c r="D166" s="68">
        <v>190</v>
      </c>
      <c r="E166" s="7"/>
      <c r="F166" s="103">
        <f t="shared" si="2"/>
        <v>0</v>
      </c>
    </row>
    <row r="167" spans="1:6" x14ac:dyDescent="0.25">
      <c r="A167" s="17" t="s">
        <v>133</v>
      </c>
      <c r="B167" s="71" t="s">
        <v>134</v>
      </c>
      <c r="C167" s="14"/>
      <c r="D167" s="68"/>
      <c r="E167" s="7"/>
      <c r="F167" s="103"/>
    </row>
    <row r="168" spans="1:6" ht="28.5" x14ac:dyDescent="0.25">
      <c r="A168" s="14" t="s">
        <v>500</v>
      </c>
      <c r="B168" s="71" t="s">
        <v>135</v>
      </c>
      <c r="C168" s="14" t="s">
        <v>9</v>
      </c>
      <c r="D168" s="68">
        <v>73.5</v>
      </c>
      <c r="E168" s="7"/>
      <c r="F168" s="103">
        <f t="shared" si="2"/>
        <v>0</v>
      </c>
    </row>
    <row r="169" spans="1:6" ht="42.75" x14ac:dyDescent="0.25">
      <c r="A169" s="17" t="s">
        <v>501</v>
      </c>
      <c r="B169" s="71" t="s">
        <v>136</v>
      </c>
      <c r="C169" s="14" t="s">
        <v>9</v>
      </c>
      <c r="D169" s="68">
        <v>134.9</v>
      </c>
      <c r="E169" s="7"/>
      <c r="F169" s="103">
        <f t="shared" si="2"/>
        <v>0</v>
      </c>
    </row>
    <row r="170" spans="1:6" ht="28.5" x14ac:dyDescent="0.25">
      <c r="A170" s="14" t="s">
        <v>502</v>
      </c>
      <c r="B170" s="71" t="s">
        <v>137</v>
      </c>
      <c r="C170" s="14" t="s">
        <v>9</v>
      </c>
      <c r="D170" s="68">
        <v>12</v>
      </c>
      <c r="E170" s="7"/>
      <c r="F170" s="103">
        <f t="shared" si="2"/>
        <v>0</v>
      </c>
    </row>
    <row r="171" spans="1:6" x14ac:dyDescent="0.25">
      <c r="A171" s="14" t="s">
        <v>138</v>
      </c>
      <c r="B171" s="73" t="s">
        <v>139</v>
      </c>
      <c r="C171" s="14"/>
      <c r="D171" s="68"/>
      <c r="E171" s="12"/>
      <c r="F171" s="103"/>
    </row>
    <row r="172" spans="1:6" ht="28.5" x14ac:dyDescent="0.25">
      <c r="A172" s="14" t="s">
        <v>503</v>
      </c>
      <c r="B172" s="71" t="s">
        <v>140</v>
      </c>
      <c r="C172" s="14" t="s">
        <v>2</v>
      </c>
      <c r="D172" s="68">
        <v>24</v>
      </c>
      <c r="E172" s="7"/>
      <c r="F172" s="103">
        <f t="shared" si="2"/>
        <v>0</v>
      </c>
    </row>
    <row r="173" spans="1:6" ht="28.5" x14ac:dyDescent="0.25">
      <c r="A173" s="17" t="s">
        <v>504</v>
      </c>
      <c r="B173" s="71" t="s">
        <v>141</v>
      </c>
      <c r="C173" s="14" t="s">
        <v>2</v>
      </c>
      <c r="D173" s="68">
        <v>7</v>
      </c>
      <c r="E173" s="7"/>
      <c r="F173" s="103">
        <f t="shared" si="2"/>
        <v>0</v>
      </c>
    </row>
    <row r="174" spans="1:6" ht="42.75" x14ac:dyDescent="0.25">
      <c r="A174" s="14" t="s">
        <v>505</v>
      </c>
      <c r="B174" s="71" t="s">
        <v>142</v>
      </c>
      <c r="C174" s="14" t="s">
        <v>2</v>
      </c>
      <c r="D174" s="68">
        <v>3</v>
      </c>
      <c r="E174" s="7"/>
      <c r="F174" s="103">
        <f t="shared" si="2"/>
        <v>0</v>
      </c>
    </row>
    <row r="175" spans="1:6" ht="85.5" x14ac:dyDescent="0.25">
      <c r="A175" s="17" t="s">
        <v>506</v>
      </c>
      <c r="B175" s="71" t="s">
        <v>143</v>
      </c>
      <c r="C175" s="14" t="s">
        <v>61</v>
      </c>
      <c r="D175" s="68">
        <v>8.1</v>
      </c>
      <c r="E175" s="7"/>
      <c r="F175" s="103">
        <f t="shared" si="2"/>
        <v>0</v>
      </c>
    </row>
    <row r="176" spans="1:6" ht="28.5" x14ac:dyDescent="0.25">
      <c r="A176" s="14" t="s">
        <v>507</v>
      </c>
      <c r="B176" s="71" t="s">
        <v>144</v>
      </c>
      <c r="C176" s="14" t="s">
        <v>2</v>
      </c>
      <c r="D176" s="68">
        <v>11</v>
      </c>
      <c r="E176" s="7"/>
      <c r="F176" s="103">
        <f t="shared" si="2"/>
        <v>0</v>
      </c>
    </row>
    <row r="177" spans="1:7" ht="28.5" x14ac:dyDescent="0.25">
      <c r="A177" s="17" t="s">
        <v>508</v>
      </c>
      <c r="B177" s="71" t="s">
        <v>145</v>
      </c>
      <c r="C177" s="14" t="s">
        <v>2</v>
      </c>
      <c r="D177" s="68">
        <v>2</v>
      </c>
      <c r="E177" s="7"/>
      <c r="F177" s="103">
        <f t="shared" si="2"/>
        <v>0</v>
      </c>
    </row>
    <row r="178" spans="1:7" ht="28.5" x14ac:dyDescent="0.25">
      <c r="A178" s="14" t="s">
        <v>509</v>
      </c>
      <c r="B178" s="71" t="s">
        <v>146</v>
      </c>
      <c r="C178" s="14" t="s">
        <v>2</v>
      </c>
      <c r="D178" s="68">
        <v>4</v>
      </c>
      <c r="E178" s="7"/>
      <c r="F178" s="103">
        <f t="shared" si="2"/>
        <v>0</v>
      </c>
    </row>
    <row r="179" spans="1:7" ht="28.5" x14ac:dyDescent="0.25">
      <c r="A179" s="17" t="s">
        <v>510</v>
      </c>
      <c r="B179" s="73" t="s">
        <v>147</v>
      </c>
      <c r="C179" s="14" t="s">
        <v>2</v>
      </c>
      <c r="D179" s="68">
        <v>4</v>
      </c>
      <c r="E179" s="7"/>
      <c r="F179" s="103">
        <f t="shared" si="2"/>
        <v>0</v>
      </c>
    </row>
    <row r="180" spans="1:7" x14ac:dyDescent="0.25">
      <c r="A180" s="14" t="s">
        <v>511</v>
      </c>
      <c r="B180" s="71" t="s">
        <v>148</v>
      </c>
      <c r="C180" s="14" t="s">
        <v>2</v>
      </c>
      <c r="D180" s="68">
        <v>3</v>
      </c>
      <c r="E180" s="7"/>
      <c r="F180" s="103">
        <f t="shared" si="2"/>
        <v>0</v>
      </c>
    </row>
    <row r="181" spans="1:7" ht="28.5" x14ac:dyDescent="0.25">
      <c r="A181" s="17" t="s">
        <v>512</v>
      </c>
      <c r="B181" s="71" t="s">
        <v>149</v>
      </c>
      <c r="C181" s="14" t="s">
        <v>2</v>
      </c>
      <c r="D181" s="68">
        <v>1</v>
      </c>
      <c r="E181" s="7"/>
      <c r="F181" s="103">
        <f t="shared" si="2"/>
        <v>0</v>
      </c>
    </row>
    <row r="182" spans="1:7" ht="28.5" x14ac:dyDescent="0.25">
      <c r="A182" s="14" t="s">
        <v>513</v>
      </c>
      <c r="B182" s="71" t="s">
        <v>102</v>
      </c>
      <c r="C182" s="14" t="s">
        <v>9</v>
      </c>
      <c r="D182" s="68">
        <v>82.6</v>
      </c>
      <c r="E182" s="7"/>
      <c r="F182" s="103">
        <f t="shared" si="2"/>
        <v>0</v>
      </c>
    </row>
    <row r="183" spans="1:7" ht="28.5" x14ac:dyDescent="0.25">
      <c r="A183" s="17" t="s">
        <v>514</v>
      </c>
      <c r="B183" s="71" t="s">
        <v>363</v>
      </c>
      <c r="C183" s="14" t="s">
        <v>61</v>
      </c>
      <c r="D183" s="68">
        <v>22.1</v>
      </c>
      <c r="E183" s="7"/>
      <c r="F183" s="103">
        <f t="shared" si="2"/>
        <v>0</v>
      </c>
    </row>
    <row r="184" spans="1:7" ht="15.75" x14ac:dyDescent="0.25">
      <c r="A184" s="93">
        <v>3</v>
      </c>
      <c r="B184" s="94" t="s">
        <v>150</v>
      </c>
      <c r="C184" s="93"/>
      <c r="D184" s="93"/>
      <c r="E184" s="97"/>
      <c r="F184" s="96">
        <f>SUM(F185:F427)</f>
        <v>0</v>
      </c>
      <c r="G184" s="18"/>
    </row>
    <row r="185" spans="1:7" ht="15" x14ac:dyDescent="0.25">
      <c r="A185" s="13" t="s">
        <v>151</v>
      </c>
      <c r="B185" s="31" t="s">
        <v>152</v>
      </c>
      <c r="C185" s="32"/>
      <c r="D185" s="68"/>
      <c r="E185" s="19"/>
      <c r="F185" s="103"/>
      <c r="G185" s="18"/>
    </row>
    <row r="186" spans="1:7" x14ac:dyDescent="0.25">
      <c r="A186" s="13" t="s">
        <v>153</v>
      </c>
      <c r="B186" s="20" t="s">
        <v>154</v>
      </c>
      <c r="C186" s="21"/>
      <c r="D186" s="68"/>
      <c r="E186" s="7"/>
      <c r="F186" s="103"/>
    </row>
    <row r="187" spans="1:7" x14ac:dyDescent="0.2">
      <c r="A187" s="13" t="s">
        <v>515</v>
      </c>
      <c r="B187" s="75" t="s">
        <v>155</v>
      </c>
      <c r="C187" s="22" t="s">
        <v>61</v>
      </c>
      <c r="D187" s="68">
        <v>37.799999999999997</v>
      </c>
      <c r="E187" s="24"/>
      <c r="F187" s="103">
        <f t="shared" si="2"/>
        <v>0</v>
      </c>
    </row>
    <row r="188" spans="1:7" x14ac:dyDescent="0.2">
      <c r="A188" s="13" t="s">
        <v>516</v>
      </c>
      <c r="B188" s="75" t="s">
        <v>156</v>
      </c>
      <c r="C188" s="22" t="s">
        <v>61</v>
      </c>
      <c r="D188" s="68">
        <v>10.5</v>
      </c>
      <c r="E188" s="24"/>
      <c r="F188" s="103">
        <f t="shared" si="2"/>
        <v>0</v>
      </c>
    </row>
    <row r="189" spans="1:7" x14ac:dyDescent="0.2">
      <c r="A189" s="13" t="s">
        <v>517</v>
      </c>
      <c r="B189" s="75" t="s">
        <v>157</v>
      </c>
      <c r="C189" s="22" t="s">
        <v>61</v>
      </c>
      <c r="D189" s="68">
        <v>229.7</v>
      </c>
      <c r="E189" s="24"/>
      <c r="F189" s="103">
        <f t="shared" si="2"/>
        <v>0</v>
      </c>
    </row>
    <row r="190" spans="1:7" x14ac:dyDescent="0.2">
      <c r="A190" s="13" t="s">
        <v>518</v>
      </c>
      <c r="B190" s="75" t="s">
        <v>158</v>
      </c>
      <c r="C190" s="22" t="s">
        <v>159</v>
      </c>
      <c r="D190" s="68">
        <v>4.2</v>
      </c>
      <c r="E190" s="24"/>
      <c r="F190" s="103">
        <f t="shared" si="2"/>
        <v>0</v>
      </c>
    </row>
    <row r="191" spans="1:7" x14ac:dyDescent="0.2">
      <c r="A191" s="13" t="s">
        <v>519</v>
      </c>
      <c r="B191" s="75" t="s">
        <v>160</v>
      </c>
      <c r="C191" s="22" t="s">
        <v>159</v>
      </c>
      <c r="D191" s="68">
        <v>4.2</v>
      </c>
      <c r="E191" s="24"/>
      <c r="F191" s="103">
        <f t="shared" si="2"/>
        <v>0</v>
      </c>
    </row>
    <row r="192" spans="1:7" x14ac:dyDescent="0.2">
      <c r="A192" s="13" t="s">
        <v>520</v>
      </c>
      <c r="B192" s="75" t="s">
        <v>161</v>
      </c>
      <c r="C192" s="22" t="s">
        <v>159</v>
      </c>
      <c r="D192" s="68">
        <v>3.2</v>
      </c>
      <c r="E192" s="24"/>
      <c r="F192" s="103">
        <f t="shared" si="2"/>
        <v>0</v>
      </c>
    </row>
    <row r="193" spans="1:6" x14ac:dyDescent="0.2">
      <c r="A193" s="13" t="s">
        <v>521</v>
      </c>
      <c r="B193" s="75" t="s">
        <v>162</v>
      </c>
      <c r="C193" s="22" t="s">
        <v>159</v>
      </c>
      <c r="D193" s="68">
        <v>34.700000000000003</v>
      </c>
      <c r="E193" s="24"/>
      <c r="F193" s="103">
        <f t="shared" si="2"/>
        <v>0</v>
      </c>
    </row>
    <row r="194" spans="1:6" ht="28.5" x14ac:dyDescent="0.2">
      <c r="A194" s="13" t="s">
        <v>522</v>
      </c>
      <c r="B194" s="75" t="s">
        <v>163</v>
      </c>
      <c r="C194" s="22" t="s">
        <v>159</v>
      </c>
      <c r="D194" s="68">
        <v>1.1000000000000001</v>
      </c>
      <c r="E194" s="24"/>
      <c r="F194" s="103">
        <f t="shared" si="2"/>
        <v>0</v>
      </c>
    </row>
    <row r="195" spans="1:6" ht="28.5" x14ac:dyDescent="0.2">
      <c r="A195" s="13" t="s">
        <v>523</v>
      </c>
      <c r="B195" s="75" t="s">
        <v>164</v>
      </c>
      <c r="C195" s="22" t="s">
        <v>159</v>
      </c>
      <c r="D195" s="68">
        <v>3.2</v>
      </c>
      <c r="E195" s="24"/>
      <c r="F195" s="103">
        <f t="shared" si="2"/>
        <v>0</v>
      </c>
    </row>
    <row r="196" spans="1:6" x14ac:dyDescent="0.2">
      <c r="A196" s="13" t="s">
        <v>524</v>
      </c>
      <c r="B196" s="75" t="s">
        <v>165</v>
      </c>
      <c r="C196" s="22" t="s">
        <v>159</v>
      </c>
      <c r="D196" s="68">
        <v>11.6</v>
      </c>
      <c r="E196" s="24"/>
      <c r="F196" s="103">
        <f t="shared" ref="F196:F259" si="3">ROUND((D196*E196),2)</f>
        <v>0</v>
      </c>
    </row>
    <row r="197" spans="1:6" x14ac:dyDescent="0.2">
      <c r="A197" s="13" t="s">
        <v>525</v>
      </c>
      <c r="B197" s="75" t="s">
        <v>166</v>
      </c>
      <c r="C197" s="22" t="s">
        <v>159</v>
      </c>
      <c r="D197" s="68">
        <v>6.3</v>
      </c>
      <c r="E197" s="24"/>
      <c r="F197" s="103">
        <f t="shared" si="3"/>
        <v>0</v>
      </c>
    </row>
    <row r="198" spans="1:6" x14ac:dyDescent="0.2">
      <c r="A198" s="13" t="s">
        <v>526</v>
      </c>
      <c r="B198" s="75" t="s">
        <v>167</v>
      </c>
      <c r="C198" s="22" t="s">
        <v>159</v>
      </c>
      <c r="D198" s="68">
        <v>3.2</v>
      </c>
      <c r="E198" s="24"/>
      <c r="F198" s="103">
        <f t="shared" si="3"/>
        <v>0</v>
      </c>
    </row>
    <row r="199" spans="1:6" x14ac:dyDescent="0.2">
      <c r="A199" s="13" t="s">
        <v>527</v>
      </c>
      <c r="B199" s="76" t="s">
        <v>168</v>
      </c>
      <c r="C199" s="23" t="s">
        <v>159</v>
      </c>
      <c r="D199" s="68">
        <v>1</v>
      </c>
      <c r="E199" s="25"/>
      <c r="F199" s="103">
        <f t="shared" si="3"/>
        <v>0</v>
      </c>
    </row>
    <row r="200" spans="1:6" x14ac:dyDescent="0.25">
      <c r="A200" s="13" t="s">
        <v>169</v>
      </c>
      <c r="B200" s="20" t="s">
        <v>170</v>
      </c>
      <c r="C200" s="21"/>
      <c r="D200" s="68"/>
      <c r="E200" s="7"/>
      <c r="F200" s="103"/>
    </row>
    <row r="201" spans="1:6" ht="114" x14ac:dyDescent="0.25">
      <c r="A201" s="13" t="s">
        <v>528</v>
      </c>
      <c r="B201" s="79" t="s">
        <v>171</v>
      </c>
      <c r="C201" s="80" t="s">
        <v>2</v>
      </c>
      <c r="D201" s="68">
        <v>1</v>
      </c>
      <c r="E201" s="24"/>
      <c r="F201" s="103">
        <f t="shared" si="3"/>
        <v>0</v>
      </c>
    </row>
    <row r="202" spans="1:6" ht="85.5" x14ac:dyDescent="0.25">
      <c r="A202" s="13" t="s">
        <v>529</v>
      </c>
      <c r="B202" s="81" t="s">
        <v>172</v>
      </c>
      <c r="C202" s="80" t="s">
        <v>2</v>
      </c>
      <c r="D202" s="68">
        <v>1</v>
      </c>
      <c r="E202" s="24"/>
      <c r="F202" s="103">
        <f t="shared" si="3"/>
        <v>0</v>
      </c>
    </row>
    <row r="203" spans="1:6" ht="85.5" x14ac:dyDescent="0.25">
      <c r="A203" s="13" t="s">
        <v>530</v>
      </c>
      <c r="B203" s="81" t="s">
        <v>173</v>
      </c>
      <c r="C203" s="80" t="s">
        <v>2</v>
      </c>
      <c r="D203" s="68">
        <v>30</v>
      </c>
      <c r="E203" s="24"/>
      <c r="F203" s="103">
        <f t="shared" si="3"/>
        <v>0</v>
      </c>
    </row>
    <row r="204" spans="1:6" ht="99.75" x14ac:dyDescent="0.25">
      <c r="A204" s="13" t="s">
        <v>531</v>
      </c>
      <c r="B204" s="79" t="s">
        <v>174</v>
      </c>
      <c r="C204" s="80" t="s">
        <v>2</v>
      </c>
      <c r="D204" s="68">
        <v>2</v>
      </c>
      <c r="E204" s="24"/>
      <c r="F204" s="103">
        <f t="shared" si="3"/>
        <v>0</v>
      </c>
    </row>
    <row r="205" spans="1:6" x14ac:dyDescent="0.25">
      <c r="A205" s="13" t="s">
        <v>175</v>
      </c>
      <c r="B205" s="20" t="s">
        <v>176</v>
      </c>
      <c r="C205" s="21"/>
      <c r="D205" s="68"/>
      <c r="E205" s="7"/>
      <c r="F205" s="103"/>
    </row>
    <row r="206" spans="1:6" ht="128.25" x14ac:dyDescent="0.25">
      <c r="A206" s="13" t="s">
        <v>532</v>
      </c>
      <c r="B206" s="82" t="s">
        <v>177</v>
      </c>
      <c r="C206" s="26" t="s">
        <v>2</v>
      </c>
      <c r="D206" s="68">
        <v>2</v>
      </c>
      <c r="E206" s="24"/>
      <c r="F206" s="103">
        <f t="shared" si="3"/>
        <v>0</v>
      </c>
    </row>
    <row r="207" spans="1:6" ht="142.5" x14ac:dyDescent="0.25">
      <c r="A207" s="13" t="s">
        <v>533</v>
      </c>
      <c r="B207" s="82" t="s">
        <v>178</v>
      </c>
      <c r="C207" s="26" t="s">
        <v>2</v>
      </c>
      <c r="D207" s="68">
        <v>2</v>
      </c>
      <c r="E207" s="24"/>
      <c r="F207" s="103">
        <f t="shared" si="3"/>
        <v>0</v>
      </c>
    </row>
    <row r="208" spans="1:6" ht="128.25" x14ac:dyDescent="0.25">
      <c r="A208" s="13" t="s">
        <v>534</v>
      </c>
      <c r="B208" s="79" t="s">
        <v>364</v>
      </c>
      <c r="C208" s="26" t="s">
        <v>2</v>
      </c>
      <c r="D208" s="68">
        <v>1</v>
      </c>
      <c r="E208" s="24"/>
      <c r="F208" s="103">
        <f t="shared" si="3"/>
        <v>0</v>
      </c>
    </row>
    <row r="209" spans="1:6" ht="114" x14ac:dyDescent="0.25">
      <c r="A209" s="13" t="s">
        <v>535</v>
      </c>
      <c r="B209" s="79" t="s">
        <v>179</v>
      </c>
      <c r="C209" s="80" t="s">
        <v>2</v>
      </c>
      <c r="D209" s="68">
        <v>1</v>
      </c>
      <c r="E209" s="24"/>
      <c r="F209" s="103">
        <f t="shared" si="3"/>
        <v>0</v>
      </c>
    </row>
    <row r="210" spans="1:6" x14ac:dyDescent="0.25">
      <c r="A210" s="13" t="s">
        <v>180</v>
      </c>
      <c r="B210" s="20" t="s">
        <v>181</v>
      </c>
      <c r="C210" s="21"/>
      <c r="D210" s="68"/>
      <c r="E210" s="7"/>
      <c r="F210" s="103"/>
    </row>
    <row r="211" spans="1:6" ht="167.45" customHeight="1" x14ac:dyDescent="0.25">
      <c r="A211" s="13" t="s">
        <v>536</v>
      </c>
      <c r="B211" s="82" t="s">
        <v>182</v>
      </c>
      <c r="C211" s="26" t="s">
        <v>2</v>
      </c>
      <c r="D211" s="68">
        <v>2</v>
      </c>
      <c r="E211" s="24"/>
      <c r="F211" s="103">
        <f t="shared" si="3"/>
        <v>0</v>
      </c>
    </row>
    <row r="212" spans="1:6" ht="57" x14ac:dyDescent="0.25">
      <c r="A212" s="13" t="s">
        <v>537</v>
      </c>
      <c r="B212" s="79" t="s">
        <v>183</v>
      </c>
      <c r="C212" s="26" t="s">
        <v>2</v>
      </c>
      <c r="D212" s="68">
        <v>2</v>
      </c>
      <c r="E212" s="24"/>
      <c r="F212" s="103">
        <f t="shared" si="3"/>
        <v>0</v>
      </c>
    </row>
    <row r="213" spans="1:6" ht="128.25" x14ac:dyDescent="0.25">
      <c r="A213" s="13" t="s">
        <v>538</v>
      </c>
      <c r="B213" s="79" t="s">
        <v>184</v>
      </c>
      <c r="C213" s="26" t="s">
        <v>2</v>
      </c>
      <c r="D213" s="68">
        <v>1</v>
      </c>
      <c r="E213" s="24"/>
      <c r="F213" s="103">
        <f t="shared" si="3"/>
        <v>0</v>
      </c>
    </row>
    <row r="214" spans="1:6" x14ac:dyDescent="0.25">
      <c r="A214" s="13" t="s">
        <v>185</v>
      </c>
      <c r="B214" s="20" t="s">
        <v>186</v>
      </c>
      <c r="C214" s="21"/>
      <c r="D214" s="68"/>
      <c r="E214" s="7"/>
      <c r="F214" s="103"/>
    </row>
    <row r="215" spans="1:6" ht="171" x14ac:dyDescent="0.25">
      <c r="A215" s="13" t="s">
        <v>539</v>
      </c>
      <c r="B215" s="83" t="s">
        <v>187</v>
      </c>
      <c r="C215" s="26" t="s">
        <v>188</v>
      </c>
      <c r="D215" s="68">
        <v>1</v>
      </c>
      <c r="E215" s="25"/>
      <c r="F215" s="103">
        <f t="shared" si="3"/>
        <v>0</v>
      </c>
    </row>
    <row r="216" spans="1:6" x14ac:dyDescent="0.25">
      <c r="A216" s="13" t="s">
        <v>189</v>
      </c>
      <c r="B216" s="20" t="s">
        <v>190</v>
      </c>
      <c r="C216" s="21"/>
      <c r="D216" s="68"/>
      <c r="E216" s="7"/>
      <c r="F216" s="103"/>
    </row>
    <row r="217" spans="1:6" ht="114" x14ac:dyDescent="0.25">
      <c r="A217" s="13" t="s">
        <v>540</v>
      </c>
      <c r="B217" s="82" t="s">
        <v>191</v>
      </c>
      <c r="C217" s="26" t="s">
        <v>2</v>
      </c>
      <c r="D217" s="68">
        <v>2</v>
      </c>
      <c r="E217" s="25"/>
      <c r="F217" s="103">
        <f t="shared" si="3"/>
        <v>0</v>
      </c>
    </row>
    <row r="218" spans="1:6" ht="99.75" x14ac:dyDescent="0.25">
      <c r="A218" s="13" t="s">
        <v>541</v>
      </c>
      <c r="B218" s="79" t="s">
        <v>192</v>
      </c>
      <c r="C218" s="26" t="s">
        <v>2</v>
      </c>
      <c r="D218" s="68">
        <v>1</v>
      </c>
      <c r="E218" s="24"/>
      <c r="F218" s="103">
        <f t="shared" si="3"/>
        <v>0</v>
      </c>
    </row>
    <row r="219" spans="1:6" x14ac:dyDescent="0.25">
      <c r="A219" s="13" t="s">
        <v>193</v>
      </c>
      <c r="B219" s="20" t="s">
        <v>194</v>
      </c>
      <c r="C219" s="21"/>
      <c r="D219" s="68"/>
      <c r="E219" s="7"/>
      <c r="F219" s="103"/>
    </row>
    <row r="220" spans="1:6" ht="71.25" x14ac:dyDescent="0.25">
      <c r="A220" s="13" t="s">
        <v>542</v>
      </c>
      <c r="B220" s="79" t="s">
        <v>195</v>
      </c>
      <c r="C220" s="26" t="s">
        <v>2</v>
      </c>
      <c r="D220" s="68">
        <v>1</v>
      </c>
      <c r="E220" s="24"/>
      <c r="F220" s="103">
        <f t="shared" si="3"/>
        <v>0</v>
      </c>
    </row>
    <row r="221" spans="1:6" ht="57" x14ac:dyDescent="0.25">
      <c r="A221" s="13" t="s">
        <v>543</v>
      </c>
      <c r="B221" s="82" t="s">
        <v>196</v>
      </c>
      <c r="C221" s="27" t="s">
        <v>2</v>
      </c>
      <c r="D221" s="68">
        <v>1</v>
      </c>
      <c r="E221" s="25"/>
      <c r="F221" s="103">
        <f t="shared" si="3"/>
        <v>0</v>
      </c>
    </row>
    <row r="222" spans="1:6" x14ac:dyDescent="0.25">
      <c r="A222" s="13" t="s">
        <v>365</v>
      </c>
      <c r="B222" s="20" t="s">
        <v>197</v>
      </c>
      <c r="C222" s="21"/>
      <c r="D222" s="68"/>
      <c r="E222" s="7"/>
      <c r="F222" s="103"/>
    </row>
    <row r="223" spans="1:6" ht="28.5" x14ac:dyDescent="0.25">
      <c r="A223" s="13" t="s">
        <v>544</v>
      </c>
      <c r="B223" s="105" t="s">
        <v>198</v>
      </c>
      <c r="C223" s="106" t="s">
        <v>2</v>
      </c>
      <c r="D223" s="68">
        <v>1</v>
      </c>
      <c r="E223" s="107"/>
      <c r="F223" s="103">
        <f t="shared" si="3"/>
        <v>0</v>
      </c>
    </row>
    <row r="224" spans="1:6" ht="28.5" x14ac:dyDescent="0.25">
      <c r="A224" s="13" t="s">
        <v>545</v>
      </c>
      <c r="B224" s="105" t="s">
        <v>199</v>
      </c>
      <c r="C224" s="106" t="s">
        <v>2</v>
      </c>
      <c r="D224" s="68">
        <v>1</v>
      </c>
      <c r="E224" s="107"/>
      <c r="F224" s="103">
        <f t="shared" si="3"/>
        <v>0</v>
      </c>
    </row>
    <row r="225" spans="1:7" ht="28.5" x14ac:dyDescent="0.25">
      <c r="A225" s="13" t="s">
        <v>546</v>
      </c>
      <c r="B225" s="105" t="s">
        <v>200</v>
      </c>
      <c r="C225" s="106" t="s">
        <v>2</v>
      </c>
      <c r="D225" s="68">
        <v>1</v>
      </c>
      <c r="E225" s="107"/>
      <c r="F225" s="103">
        <f t="shared" si="3"/>
        <v>0</v>
      </c>
    </row>
    <row r="226" spans="1:7" ht="15" x14ac:dyDescent="0.25">
      <c r="A226" s="13" t="s">
        <v>201</v>
      </c>
      <c r="B226" s="31" t="s">
        <v>202</v>
      </c>
      <c r="C226" s="30"/>
      <c r="D226" s="68"/>
      <c r="E226" s="28"/>
      <c r="F226" s="103"/>
      <c r="G226" s="18"/>
    </row>
    <row r="227" spans="1:7" x14ac:dyDescent="0.25">
      <c r="A227" s="13" t="s">
        <v>203</v>
      </c>
      <c r="B227" s="29" t="s">
        <v>154</v>
      </c>
      <c r="C227" s="30"/>
      <c r="D227" s="68"/>
      <c r="E227" s="12"/>
      <c r="F227" s="103"/>
    </row>
    <row r="228" spans="1:7" x14ac:dyDescent="0.2">
      <c r="A228" s="13" t="s">
        <v>547</v>
      </c>
      <c r="B228" s="75" t="s">
        <v>155</v>
      </c>
      <c r="C228" s="22" t="s">
        <v>61</v>
      </c>
      <c r="D228" s="68">
        <v>15</v>
      </c>
      <c r="E228" s="24"/>
      <c r="F228" s="103">
        <f t="shared" si="3"/>
        <v>0</v>
      </c>
    </row>
    <row r="229" spans="1:7" x14ac:dyDescent="0.2">
      <c r="A229" s="13" t="s">
        <v>550</v>
      </c>
      <c r="B229" s="75" t="s">
        <v>156</v>
      </c>
      <c r="C229" s="22" t="s">
        <v>61</v>
      </c>
      <c r="D229" s="68">
        <v>10</v>
      </c>
      <c r="E229" s="24"/>
      <c r="F229" s="103">
        <f t="shared" si="3"/>
        <v>0</v>
      </c>
    </row>
    <row r="230" spans="1:7" x14ac:dyDescent="0.2">
      <c r="A230" s="13" t="s">
        <v>551</v>
      </c>
      <c r="B230" s="75" t="s">
        <v>157</v>
      </c>
      <c r="C230" s="22" t="s">
        <v>61</v>
      </c>
      <c r="D230" s="68">
        <v>140</v>
      </c>
      <c r="E230" s="24"/>
      <c r="F230" s="103">
        <f t="shared" si="3"/>
        <v>0</v>
      </c>
    </row>
    <row r="231" spans="1:7" x14ac:dyDescent="0.2">
      <c r="A231" s="13" t="s">
        <v>552</v>
      </c>
      <c r="B231" s="75" t="s">
        <v>204</v>
      </c>
      <c r="C231" s="22" t="s">
        <v>61</v>
      </c>
      <c r="D231" s="68">
        <v>37.4</v>
      </c>
      <c r="E231" s="24"/>
      <c r="F231" s="103">
        <f t="shared" si="3"/>
        <v>0</v>
      </c>
    </row>
    <row r="232" spans="1:7" x14ac:dyDescent="0.2">
      <c r="A232" s="13" t="s">
        <v>553</v>
      </c>
      <c r="B232" s="75" t="s">
        <v>158</v>
      </c>
      <c r="C232" s="22" t="s">
        <v>159</v>
      </c>
      <c r="D232" s="68">
        <v>4</v>
      </c>
      <c r="E232" s="24"/>
      <c r="F232" s="103">
        <f t="shared" si="3"/>
        <v>0</v>
      </c>
    </row>
    <row r="233" spans="1:7" x14ac:dyDescent="0.2">
      <c r="A233" s="13" t="s">
        <v>554</v>
      </c>
      <c r="B233" s="75" t="s">
        <v>160</v>
      </c>
      <c r="C233" s="22" t="s">
        <v>159</v>
      </c>
      <c r="D233" s="68">
        <v>4</v>
      </c>
      <c r="E233" s="24"/>
      <c r="F233" s="103">
        <f t="shared" si="3"/>
        <v>0</v>
      </c>
    </row>
    <row r="234" spans="1:7" x14ac:dyDescent="0.2">
      <c r="A234" s="13" t="s">
        <v>555</v>
      </c>
      <c r="B234" s="75" t="s">
        <v>161</v>
      </c>
      <c r="C234" s="22" t="s">
        <v>159</v>
      </c>
      <c r="D234" s="68">
        <v>6</v>
      </c>
      <c r="E234" s="24"/>
      <c r="F234" s="103">
        <f t="shared" si="3"/>
        <v>0</v>
      </c>
    </row>
    <row r="235" spans="1:7" x14ac:dyDescent="0.2">
      <c r="A235" s="13" t="s">
        <v>556</v>
      </c>
      <c r="B235" s="75" t="s">
        <v>205</v>
      </c>
      <c r="C235" s="22" t="s">
        <v>159</v>
      </c>
      <c r="D235" s="68">
        <v>1</v>
      </c>
      <c r="E235" s="24"/>
      <c r="F235" s="103">
        <f t="shared" si="3"/>
        <v>0</v>
      </c>
    </row>
    <row r="236" spans="1:7" x14ac:dyDescent="0.2">
      <c r="A236" s="13" t="s">
        <v>557</v>
      </c>
      <c r="B236" s="75" t="s">
        <v>162</v>
      </c>
      <c r="C236" s="22" t="s">
        <v>159</v>
      </c>
      <c r="D236" s="68">
        <v>14</v>
      </c>
      <c r="E236" s="24"/>
      <c r="F236" s="103">
        <f t="shared" si="3"/>
        <v>0</v>
      </c>
    </row>
    <row r="237" spans="1:7" x14ac:dyDescent="0.2">
      <c r="A237" s="13" t="s">
        <v>558</v>
      </c>
      <c r="B237" s="75" t="s">
        <v>206</v>
      </c>
      <c r="C237" s="22" t="s">
        <v>159</v>
      </c>
      <c r="D237" s="68">
        <v>16</v>
      </c>
      <c r="E237" s="24"/>
      <c r="F237" s="103">
        <f t="shared" si="3"/>
        <v>0</v>
      </c>
    </row>
    <row r="238" spans="1:7" ht="28.5" x14ac:dyDescent="0.2">
      <c r="A238" s="13" t="s">
        <v>559</v>
      </c>
      <c r="B238" s="75" t="s">
        <v>163</v>
      </c>
      <c r="C238" s="22" t="s">
        <v>159</v>
      </c>
      <c r="D238" s="68">
        <v>3</v>
      </c>
      <c r="E238" s="24"/>
      <c r="F238" s="103">
        <f t="shared" si="3"/>
        <v>0</v>
      </c>
    </row>
    <row r="239" spans="1:7" ht="28.5" x14ac:dyDescent="0.2">
      <c r="A239" s="13" t="s">
        <v>560</v>
      </c>
      <c r="B239" s="75" t="s">
        <v>164</v>
      </c>
      <c r="C239" s="22" t="s">
        <v>159</v>
      </c>
      <c r="D239" s="68">
        <v>3</v>
      </c>
      <c r="E239" s="24"/>
      <c r="F239" s="103">
        <f t="shared" si="3"/>
        <v>0</v>
      </c>
    </row>
    <row r="240" spans="1:7" x14ac:dyDescent="0.2">
      <c r="A240" s="13" t="s">
        <v>561</v>
      </c>
      <c r="B240" s="75" t="s">
        <v>165</v>
      </c>
      <c r="C240" s="22" t="s">
        <v>159</v>
      </c>
      <c r="D240" s="68">
        <v>5</v>
      </c>
      <c r="E240" s="24"/>
      <c r="F240" s="103">
        <f t="shared" si="3"/>
        <v>0</v>
      </c>
    </row>
    <row r="241" spans="1:6" x14ac:dyDescent="0.2">
      <c r="A241" s="13" t="s">
        <v>562</v>
      </c>
      <c r="B241" s="75" t="s">
        <v>166</v>
      </c>
      <c r="C241" s="22" t="s">
        <v>159</v>
      </c>
      <c r="D241" s="68">
        <v>9</v>
      </c>
      <c r="E241" s="24"/>
      <c r="F241" s="103">
        <f t="shared" si="3"/>
        <v>0</v>
      </c>
    </row>
    <row r="242" spans="1:6" x14ac:dyDescent="0.2">
      <c r="A242" s="13" t="s">
        <v>563</v>
      </c>
      <c r="B242" s="75" t="s">
        <v>167</v>
      </c>
      <c r="C242" s="22" t="s">
        <v>159</v>
      </c>
      <c r="D242" s="68">
        <v>6</v>
      </c>
      <c r="E242" s="24"/>
      <c r="F242" s="103">
        <f t="shared" si="3"/>
        <v>0</v>
      </c>
    </row>
    <row r="243" spans="1:6" x14ac:dyDescent="0.2">
      <c r="A243" s="13" t="s">
        <v>564</v>
      </c>
      <c r="B243" s="76" t="s">
        <v>207</v>
      </c>
      <c r="C243" s="23" t="s">
        <v>159</v>
      </c>
      <c r="D243" s="68">
        <v>1</v>
      </c>
      <c r="E243" s="25"/>
      <c r="F243" s="103">
        <f t="shared" si="3"/>
        <v>0</v>
      </c>
    </row>
    <row r="244" spans="1:6" ht="114" x14ac:dyDescent="0.25">
      <c r="A244" s="13" t="s">
        <v>565</v>
      </c>
      <c r="B244" s="79" t="s">
        <v>171</v>
      </c>
      <c r="C244" s="80" t="s">
        <v>2</v>
      </c>
      <c r="D244" s="68">
        <v>11</v>
      </c>
      <c r="E244" s="24"/>
      <c r="F244" s="103">
        <f t="shared" si="3"/>
        <v>0</v>
      </c>
    </row>
    <row r="245" spans="1:6" ht="85.5" x14ac:dyDescent="0.25">
      <c r="A245" s="13" t="s">
        <v>566</v>
      </c>
      <c r="B245" s="81" t="s">
        <v>172</v>
      </c>
      <c r="C245" s="80" t="s">
        <v>2</v>
      </c>
      <c r="D245" s="68">
        <v>3</v>
      </c>
      <c r="E245" s="24"/>
      <c r="F245" s="103">
        <f t="shared" si="3"/>
        <v>0</v>
      </c>
    </row>
    <row r="246" spans="1:6" ht="128.25" x14ac:dyDescent="0.25">
      <c r="A246" s="13" t="s">
        <v>567</v>
      </c>
      <c r="B246" s="79" t="s">
        <v>208</v>
      </c>
      <c r="C246" s="80" t="s">
        <v>2</v>
      </c>
      <c r="D246" s="68">
        <v>5</v>
      </c>
      <c r="E246" s="24"/>
      <c r="F246" s="103">
        <f t="shared" si="3"/>
        <v>0</v>
      </c>
    </row>
    <row r="247" spans="1:6" ht="99.75" x14ac:dyDescent="0.25">
      <c r="A247" s="13" t="s">
        <v>568</v>
      </c>
      <c r="B247" s="79" t="s">
        <v>174</v>
      </c>
      <c r="C247" s="80" t="s">
        <v>2</v>
      </c>
      <c r="D247" s="68">
        <v>3</v>
      </c>
      <c r="E247" s="24"/>
      <c r="F247" s="103">
        <f t="shared" si="3"/>
        <v>0</v>
      </c>
    </row>
    <row r="248" spans="1:6" ht="42.75" x14ac:dyDescent="0.25">
      <c r="A248" s="13" t="s">
        <v>569</v>
      </c>
      <c r="B248" s="81" t="s">
        <v>209</v>
      </c>
      <c r="C248" s="26" t="s">
        <v>2</v>
      </c>
      <c r="D248" s="68">
        <v>8</v>
      </c>
      <c r="E248" s="24"/>
      <c r="F248" s="103">
        <f t="shared" si="3"/>
        <v>0</v>
      </c>
    </row>
    <row r="249" spans="1:6" ht="28.5" x14ac:dyDescent="0.25">
      <c r="A249" s="13" t="s">
        <v>570</v>
      </c>
      <c r="B249" s="81" t="s">
        <v>210</v>
      </c>
      <c r="C249" s="26" t="s">
        <v>2</v>
      </c>
      <c r="D249" s="68">
        <v>2</v>
      </c>
      <c r="E249" s="24"/>
      <c r="F249" s="103">
        <f t="shared" si="3"/>
        <v>0</v>
      </c>
    </row>
    <row r="250" spans="1:6" x14ac:dyDescent="0.25">
      <c r="A250" s="13" t="s">
        <v>211</v>
      </c>
      <c r="B250" s="31" t="s">
        <v>212</v>
      </c>
      <c r="C250" s="32"/>
      <c r="D250" s="68"/>
      <c r="E250" s="12"/>
      <c r="F250" s="103"/>
    </row>
    <row r="251" spans="1:6" ht="85.5" x14ac:dyDescent="0.25">
      <c r="A251" s="13" t="s">
        <v>571</v>
      </c>
      <c r="B251" s="79" t="s">
        <v>213</v>
      </c>
      <c r="C251" s="26" t="s">
        <v>2</v>
      </c>
      <c r="D251" s="68">
        <v>1</v>
      </c>
      <c r="E251" s="24"/>
      <c r="F251" s="103">
        <f t="shared" si="3"/>
        <v>0</v>
      </c>
    </row>
    <row r="252" spans="1:6" x14ac:dyDescent="0.25">
      <c r="A252" s="13" t="s">
        <v>214</v>
      </c>
      <c r="B252" s="31" t="s">
        <v>215</v>
      </c>
      <c r="C252" s="32"/>
      <c r="D252" s="68"/>
      <c r="E252" s="12"/>
      <c r="F252" s="103"/>
    </row>
    <row r="253" spans="1:6" ht="123" customHeight="1" x14ac:dyDescent="0.25">
      <c r="A253" s="13" t="s">
        <v>572</v>
      </c>
      <c r="B253" s="79" t="s">
        <v>177</v>
      </c>
      <c r="C253" s="26" t="s">
        <v>2</v>
      </c>
      <c r="D253" s="68">
        <v>3</v>
      </c>
      <c r="E253" s="24"/>
      <c r="F253" s="103">
        <f t="shared" si="3"/>
        <v>0</v>
      </c>
    </row>
    <row r="254" spans="1:6" ht="142.5" x14ac:dyDescent="0.25">
      <c r="A254" s="13" t="s">
        <v>573</v>
      </c>
      <c r="B254" s="79" t="s">
        <v>178</v>
      </c>
      <c r="C254" s="26" t="s">
        <v>2</v>
      </c>
      <c r="D254" s="68">
        <v>3</v>
      </c>
      <c r="E254" s="24"/>
      <c r="F254" s="103">
        <f t="shared" si="3"/>
        <v>0</v>
      </c>
    </row>
    <row r="255" spans="1:6" ht="128.25" x14ac:dyDescent="0.25">
      <c r="A255" s="13" t="s">
        <v>548</v>
      </c>
      <c r="B255" s="79" t="s">
        <v>216</v>
      </c>
      <c r="C255" s="26" t="s">
        <v>2</v>
      </c>
      <c r="D255" s="68">
        <v>1</v>
      </c>
      <c r="E255" s="24"/>
      <c r="F255" s="103">
        <f t="shared" si="3"/>
        <v>0</v>
      </c>
    </row>
    <row r="256" spans="1:6" ht="114" x14ac:dyDescent="0.25">
      <c r="A256" s="13" t="s">
        <v>574</v>
      </c>
      <c r="B256" s="79" t="s">
        <v>179</v>
      </c>
      <c r="C256" s="80" t="s">
        <v>2</v>
      </c>
      <c r="D256" s="68">
        <v>2</v>
      </c>
      <c r="E256" s="24"/>
      <c r="F256" s="103">
        <f t="shared" si="3"/>
        <v>0</v>
      </c>
    </row>
    <row r="257" spans="1:7" ht="171" x14ac:dyDescent="0.25">
      <c r="A257" s="13" t="s">
        <v>575</v>
      </c>
      <c r="B257" s="79" t="s">
        <v>217</v>
      </c>
      <c r="C257" s="80" t="s">
        <v>2</v>
      </c>
      <c r="D257" s="68">
        <v>1</v>
      </c>
      <c r="E257" s="24"/>
      <c r="F257" s="103">
        <f t="shared" si="3"/>
        <v>0</v>
      </c>
    </row>
    <row r="258" spans="1:7" x14ac:dyDescent="0.2">
      <c r="A258" s="13" t="s">
        <v>218</v>
      </c>
      <c r="B258" s="31" t="s">
        <v>219</v>
      </c>
      <c r="C258" s="33"/>
      <c r="D258" s="68"/>
      <c r="E258" s="12"/>
      <c r="F258" s="103"/>
    </row>
    <row r="259" spans="1:7" ht="171" x14ac:dyDescent="0.25">
      <c r="A259" s="13" t="s">
        <v>576</v>
      </c>
      <c r="B259" s="82" t="s">
        <v>187</v>
      </c>
      <c r="C259" s="27" t="s">
        <v>188</v>
      </c>
      <c r="D259" s="68">
        <v>1</v>
      </c>
      <c r="E259" s="12"/>
      <c r="F259" s="103">
        <f t="shared" si="3"/>
        <v>0</v>
      </c>
    </row>
    <row r="260" spans="1:7" x14ac:dyDescent="0.2">
      <c r="A260" s="13" t="s">
        <v>220</v>
      </c>
      <c r="B260" s="31" t="s">
        <v>194</v>
      </c>
      <c r="C260" s="33"/>
      <c r="D260" s="68"/>
      <c r="E260" s="12"/>
      <c r="F260" s="103"/>
    </row>
    <row r="261" spans="1:7" ht="85.5" x14ac:dyDescent="0.25">
      <c r="A261" s="13" t="s">
        <v>577</v>
      </c>
      <c r="B261" s="79" t="s">
        <v>221</v>
      </c>
      <c r="C261" s="26" t="s">
        <v>2</v>
      </c>
      <c r="D261" s="68">
        <v>1</v>
      </c>
      <c r="E261" s="24"/>
      <c r="F261" s="103">
        <f t="shared" ref="F261:F323" si="4">ROUND((D261*E261),2)</f>
        <v>0</v>
      </c>
    </row>
    <row r="262" spans="1:7" ht="71.25" x14ac:dyDescent="0.25">
      <c r="A262" s="13" t="s">
        <v>578</v>
      </c>
      <c r="B262" s="79" t="s">
        <v>195</v>
      </c>
      <c r="C262" s="26" t="s">
        <v>2</v>
      </c>
      <c r="D262" s="68">
        <v>2</v>
      </c>
      <c r="E262" s="24"/>
      <c r="F262" s="103">
        <f t="shared" si="4"/>
        <v>0</v>
      </c>
    </row>
    <row r="263" spans="1:7" ht="28.5" x14ac:dyDescent="0.25">
      <c r="A263" s="13" t="s">
        <v>581</v>
      </c>
      <c r="B263" s="79" t="s">
        <v>222</v>
      </c>
      <c r="C263" s="26" t="s">
        <v>2</v>
      </c>
      <c r="D263" s="68">
        <v>2</v>
      </c>
      <c r="E263" s="24"/>
      <c r="F263" s="103">
        <f t="shared" si="4"/>
        <v>0</v>
      </c>
    </row>
    <row r="264" spans="1:7" x14ac:dyDescent="0.25">
      <c r="A264" s="13" t="s">
        <v>579</v>
      </c>
      <c r="B264" s="79" t="s">
        <v>223</v>
      </c>
      <c r="C264" s="26" t="s">
        <v>2</v>
      </c>
      <c r="D264" s="68">
        <v>2</v>
      </c>
      <c r="E264" s="24"/>
      <c r="F264" s="103">
        <f t="shared" si="4"/>
        <v>0</v>
      </c>
    </row>
    <row r="265" spans="1:7" ht="142.5" x14ac:dyDescent="0.25">
      <c r="A265" s="13" t="s">
        <v>549</v>
      </c>
      <c r="B265" s="79" t="s">
        <v>366</v>
      </c>
      <c r="C265" s="26" t="s">
        <v>2</v>
      </c>
      <c r="D265" s="68">
        <v>1</v>
      </c>
      <c r="E265" s="24"/>
      <c r="F265" s="103">
        <f t="shared" si="4"/>
        <v>0</v>
      </c>
    </row>
    <row r="266" spans="1:7" ht="57" x14ac:dyDescent="0.25">
      <c r="A266" s="13" t="s">
        <v>580</v>
      </c>
      <c r="B266" s="82" t="s">
        <v>196</v>
      </c>
      <c r="C266" s="27" t="s">
        <v>2</v>
      </c>
      <c r="D266" s="68">
        <v>1</v>
      </c>
      <c r="E266" s="25"/>
      <c r="F266" s="103">
        <f t="shared" si="4"/>
        <v>0</v>
      </c>
    </row>
    <row r="267" spans="1:7" ht="15" x14ac:dyDescent="0.25">
      <c r="A267" s="13" t="s">
        <v>225</v>
      </c>
      <c r="B267" s="31" t="s">
        <v>226</v>
      </c>
      <c r="C267" s="30"/>
      <c r="D267" s="68"/>
      <c r="E267" s="28"/>
      <c r="F267" s="103"/>
      <c r="G267" s="34"/>
    </row>
    <row r="268" spans="1:7" ht="15" x14ac:dyDescent="0.25">
      <c r="A268" s="13" t="s">
        <v>227</v>
      </c>
      <c r="B268" s="31" t="s">
        <v>154</v>
      </c>
      <c r="C268" s="30"/>
      <c r="D268" s="68"/>
      <c r="E268" s="36"/>
      <c r="F268" s="103"/>
      <c r="G268" s="34"/>
    </row>
    <row r="269" spans="1:7" ht="15" x14ac:dyDescent="0.25">
      <c r="A269" s="13" t="s">
        <v>582</v>
      </c>
      <c r="B269" s="31" t="s">
        <v>155</v>
      </c>
      <c r="C269" s="30" t="s">
        <v>61</v>
      </c>
      <c r="D269" s="68">
        <v>15</v>
      </c>
      <c r="E269" s="37"/>
      <c r="F269" s="103">
        <f t="shared" si="4"/>
        <v>0</v>
      </c>
      <c r="G269" s="34"/>
    </row>
    <row r="270" spans="1:7" ht="15" x14ac:dyDescent="0.25">
      <c r="A270" s="13" t="s">
        <v>585</v>
      </c>
      <c r="B270" s="31" t="s">
        <v>156</v>
      </c>
      <c r="C270" s="30" t="s">
        <v>61</v>
      </c>
      <c r="D270" s="68">
        <v>10</v>
      </c>
      <c r="E270" s="37"/>
      <c r="F270" s="103">
        <f t="shared" si="4"/>
        <v>0</v>
      </c>
      <c r="G270" s="34"/>
    </row>
    <row r="271" spans="1:7" ht="15" x14ac:dyDescent="0.25">
      <c r="A271" s="13" t="s">
        <v>586</v>
      </c>
      <c r="B271" s="31" t="s">
        <v>157</v>
      </c>
      <c r="C271" s="30" t="s">
        <v>61</v>
      </c>
      <c r="D271" s="68">
        <v>140</v>
      </c>
      <c r="E271" s="37"/>
      <c r="F271" s="103">
        <f t="shared" si="4"/>
        <v>0</v>
      </c>
      <c r="G271" s="34"/>
    </row>
    <row r="272" spans="1:7" ht="15" x14ac:dyDescent="0.25">
      <c r="A272" s="13" t="s">
        <v>587</v>
      </c>
      <c r="B272" s="31" t="s">
        <v>204</v>
      </c>
      <c r="C272" s="30" t="s">
        <v>61</v>
      </c>
      <c r="D272" s="68">
        <v>37.4</v>
      </c>
      <c r="E272" s="37"/>
      <c r="F272" s="103">
        <f t="shared" si="4"/>
        <v>0</v>
      </c>
      <c r="G272" s="34"/>
    </row>
    <row r="273" spans="1:7" ht="15" x14ac:dyDescent="0.25">
      <c r="A273" s="13" t="s">
        <v>588</v>
      </c>
      <c r="B273" s="31" t="s">
        <v>158</v>
      </c>
      <c r="C273" s="30" t="s">
        <v>159</v>
      </c>
      <c r="D273" s="68">
        <v>4</v>
      </c>
      <c r="E273" s="37"/>
      <c r="F273" s="103">
        <f t="shared" si="4"/>
        <v>0</v>
      </c>
      <c r="G273" s="34"/>
    </row>
    <row r="274" spans="1:7" ht="15" x14ac:dyDescent="0.25">
      <c r="A274" s="13" t="s">
        <v>589</v>
      </c>
      <c r="B274" s="31" t="s">
        <v>160</v>
      </c>
      <c r="C274" s="30" t="s">
        <v>159</v>
      </c>
      <c r="D274" s="68">
        <v>4</v>
      </c>
      <c r="E274" s="37"/>
      <c r="F274" s="103">
        <f t="shared" si="4"/>
        <v>0</v>
      </c>
      <c r="G274" s="34"/>
    </row>
    <row r="275" spans="1:7" ht="15" x14ac:dyDescent="0.25">
      <c r="A275" s="13" t="s">
        <v>590</v>
      </c>
      <c r="B275" s="31" t="s">
        <v>161</v>
      </c>
      <c r="C275" s="30" t="s">
        <v>159</v>
      </c>
      <c r="D275" s="68">
        <v>6</v>
      </c>
      <c r="E275" s="37"/>
      <c r="F275" s="103">
        <f t="shared" si="4"/>
        <v>0</v>
      </c>
      <c r="G275" s="34"/>
    </row>
    <row r="276" spans="1:7" ht="15" x14ac:dyDescent="0.25">
      <c r="A276" s="13" t="s">
        <v>591</v>
      </c>
      <c r="B276" s="31" t="s">
        <v>205</v>
      </c>
      <c r="C276" s="30" t="s">
        <v>159</v>
      </c>
      <c r="D276" s="68">
        <v>1</v>
      </c>
      <c r="E276" s="37"/>
      <c r="F276" s="103">
        <f t="shared" si="4"/>
        <v>0</v>
      </c>
      <c r="G276" s="34"/>
    </row>
    <row r="277" spans="1:7" ht="15" x14ac:dyDescent="0.25">
      <c r="A277" s="13" t="s">
        <v>592</v>
      </c>
      <c r="B277" s="31" t="s">
        <v>162</v>
      </c>
      <c r="C277" s="30" t="s">
        <v>159</v>
      </c>
      <c r="D277" s="68">
        <v>14</v>
      </c>
      <c r="E277" s="37"/>
      <c r="F277" s="103">
        <f t="shared" si="4"/>
        <v>0</v>
      </c>
      <c r="G277" s="34"/>
    </row>
    <row r="278" spans="1:7" ht="15" x14ac:dyDescent="0.25">
      <c r="A278" s="13" t="s">
        <v>593</v>
      </c>
      <c r="B278" s="31" t="s">
        <v>206</v>
      </c>
      <c r="C278" s="30" t="s">
        <v>159</v>
      </c>
      <c r="D278" s="68">
        <v>16</v>
      </c>
      <c r="E278" s="37"/>
      <c r="F278" s="103">
        <f t="shared" si="4"/>
        <v>0</v>
      </c>
      <c r="G278" s="34"/>
    </row>
    <row r="279" spans="1:7" ht="28.5" x14ac:dyDescent="0.25">
      <c r="A279" s="13" t="s">
        <v>594</v>
      </c>
      <c r="B279" s="31" t="s">
        <v>163</v>
      </c>
      <c r="C279" s="30" t="s">
        <v>159</v>
      </c>
      <c r="D279" s="68">
        <v>3</v>
      </c>
      <c r="E279" s="37"/>
      <c r="F279" s="103">
        <f t="shared" si="4"/>
        <v>0</v>
      </c>
      <c r="G279" s="34"/>
    </row>
    <row r="280" spans="1:7" ht="28.5" x14ac:dyDescent="0.25">
      <c r="A280" s="13" t="s">
        <v>595</v>
      </c>
      <c r="B280" s="31" t="s">
        <v>164</v>
      </c>
      <c r="C280" s="30" t="s">
        <v>159</v>
      </c>
      <c r="D280" s="68">
        <v>3</v>
      </c>
      <c r="E280" s="37"/>
      <c r="F280" s="103">
        <f t="shared" si="4"/>
        <v>0</v>
      </c>
      <c r="G280" s="34"/>
    </row>
    <row r="281" spans="1:7" ht="15" x14ac:dyDescent="0.25">
      <c r="A281" s="13" t="s">
        <v>596</v>
      </c>
      <c r="B281" s="31" t="s">
        <v>165</v>
      </c>
      <c r="C281" s="30" t="s">
        <v>159</v>
      </c>
      <c r="D281" s="68">
        <v>5</v>
      </c>
      <c r="E281" s="37"/>
      <c r="F281" s="103">
        <f t="shared" si="4"/>
        <v>0</v>
      </c>
      <c r="G281" s="34"/>
    </row>
    <row r="282" spans="1:7" ht="15" x14ac:dyDescent="0.25">
      <c r="A282" s="13" t="s">
        <v>597</v>
      </c>
      <c r="B282" s="31" t="s">
        <v>166</v>
      </c>
      <c r="C282" s="30" t="s">
        <v>159</v>
      </c>
      <c r="D282" s="68">
        <v>9</v>
      </c>
      <c r="E282" s="37"/>
      <c r="F282" s="103">
        <f t="shared" si="4"/>
        <v>0</v>
      </c>
      <c r="G282" s="34"/>
    </row>
    <row r="283" spans="1:7" ht="15" x14ac:dyDescent="0.25">
      <c r="A283" s="13" t="s">
        <v>598</v>
      </c>
      <c r="B283" s="31" t="s">
        <v>167</v>
      </c>
      <c r="C283" s="30" t="s">
        <v>159</v>
      </c>
      <c r="D283" s="68">
        <v>6</v>
      </c>
      <c r="E283" s="37"/>
      <c r="F283" s="103">
        <f t="shared" si="4"/>
        <v>0</v>
      </c>
      <c r="G283" s="34"/>
    </row>
    <row r="284" spans="1:7" ht="15" x14ac:dyDescent="0.25">
      <c r="A284" s="13" t="s">
        <v>599</v>
      </c>
      <c r="B284" s="31" t="s">
        <v>207</v>
      </c>
      <c r="C284" s="30" t="s">
        <v>159</v>
      </c>
      <c r="D284" s="68">
        <v>1</v>
      </c>
      <c r="E284" s="25"/>
      <c r="F284" s="103">
        <f t="shared" si="4"/>
        <v>0</v>
      </c>
      <c r="G284" s="34"/>
    </row>
    <row r="285" spans="1:7" ht="15" x14ac:dyDescent="0.25">
      <c r="A285" s="13" t="s">
        <v>228</v>
      </c>
      <c r="B285" s="31" t="s">
        <v>170</v>
      </c>
      <c r="C285" s="30"/>
      <c r="D285" s="68"/>
      <c r="E285" s="35"/>
      <c r="F285" s="103"/>
      <c r="G285" s="34"/>
    </row>
    <row r="286" spans="1:7" ht="114" x14ac:dyDescent="0.25">
      <c r="A286" s="13" t="s">
        <v>600</v>
      </c>
      <c r="B286" s="31" t="s">
        <v>229</v>
      </c>
      <c r="C286" s="30" t="s">
        <v>2</v>
      </c>
      <c r="D286" s="68">
        <v>11</v>
      </c>
      <c r="E286" s="37"/>
      <c r="F286" s="103">
        <f t="shared" si="4"/>
        <v>0</v>
      </c>
      <c r="G286" s="34"/>
    </row>
    <row r="287" spans="1:7" ht="85.5" x14ac:dyDescent="0.25">
      <c r="A287" s="13" t="s">
        <v>601</v>
      </c>
      <c r="B287" s="31" t="s">
        <v>230</v>
      </c>
      <c r="C287" s="30" t="s">
        <v>2</v>
      </c>
      <c r="D287" s="68">
        <v>3</v>
      </c>
      <c r="E287" s="37"/>
      <c r="F287" s="103">
        <f t="shared" si="4"/>
        <v>0</v>
      </c>
      <c r="G287" s="34"/>
    </row>
    <row r="288" spans="1:7" ht="128.25" x14ac:dyDescent="0.25">
      <c r="A288" s="13" t="s">
        <v>602</v>
      </c>
      <c r="B288" s="31" t="s">
        <v>231</v>
      </c>
      <c r="C288" s="30" t="s">
        <v>2</v>
      </c>
      <c r="D288" s="68">
        <v>5</v>
      </c>
      <c r="E288" s="37"/>
      <c r="F288" s="103">
        <f t="shared" si="4"/>
        <v>0</v>
      </c>
      <c r="G288" s="34"/>
    </row>
    <row r="289" spans="1:7" ht="99.75" x14ac:dyDescent="0.25">
      <c r="A289" s="13" t="s">
        <v>603</v>
      </c>
      <c r="B289" s="31" t="s">
        <v>232</v>
      </c>
      <c r="C289" s="30" t="s">
        <v>2</v>
      </c>
      <c r="D289" s="68">
        <v>3</v>
      </c>
      <c r="E289" s="37"/>
      <c r="F289" s="103">
        <f t="shared" si="4"/>
        <v>0</v>
      </c>
      <c r="G289" s="34"/>
    </row>
    <row r="290" spans="1:7" ht="42.75" x14ac:dyDescent="0.25">
      <c r="A290" s="13" t="s">
        <v>604</v>
      </c>
      <c r="B290" s="31" t="s">
        <v>209</v>
      </c>
      <c r="C290" s="30" t="s">
        <v>2</v>
      </c>
      <c r="D290" s="68">
        <v>8</v>
      </c>
      <c r="E290" s="24"/>
      <c r="F290" s="103">
        <f t="shared" si="4"/>
        <v>0</v>
      </c>
      <c r="G290" s="34"/>
    </row>
    <row r="291" spans="1:7" ht="28.5" x14ac:dyDescent="0.25">
      <c r="A291" s="13" t="s">
        <v>605</v>
      </c>
      <c r="B291" s="31" t="s">
        <v>210</v>
      </c>
      <c r="C291" s="30" t="s">
        <v>2</v>
      </c>
      <c r="D291" s="68">
        <v>2</v>
      </c>
      <c r="E291" s="24"/>
      <c r="F291" s="103">
        <f t="shared" si="4"/>
        <v>0</v>
      </c>
      <c r="G291" s="34"/>
    </row>
    <row r="292" spans="1:7" ht="15" x14ac:dyDescent="0.25">
      <c r="A292" s="13" t="s">
        <v>233</v>
      </c>
      <c r="B292" s="31" t="s">
        <v>212</v>
      </c>
      <c r="C292" s="30"/>
      <c r="D292" s="68"/>
      <c r="E292" s="35"/>
      <c r="F292" s="103"/>
      <c r="G292" s="34"/>
    </row>
    <row r="293" spans="1:7" ht="57" x14ac:dyDescent="0.25">
      <c r="A293" s="13" t="s">
        <v>606</v>
      </c>
      <c r="B293" s="31" t="s">
        <v>234</v>
      </c>
      <c r="C293" s="30" t="s">
        <v>2</v>
      </c>
      <c r="D293" s="68">
        <v>0</v>
      </c>
      <c r="E293" s="37"/>
      <c r="F293" s="103">
        <f t="shared" si="4"/>
        <v>0</v>
      </c>
      <c r="G293" s="34"/>
    </row>
    <row r="294" spans="1:7" ht="85.5" x14ac:dyDescent="0.25">
      <c r="A294" s="13" t="s">
        <v>607</v>
      </c>
      <c r="B294" s="31" t="s">
        <v>235</v>
      </c>
      <c r="C294" s="30" t="s">
        <v>2</v>
      </c>
      <c r="D294" s="68">
        <v>1</v>
      </c>
      <c r="E294" s="37"/>
      <c r="F294" s="103">
        <f t="shared" si="4"/>
        <v>0</v>
      </c>
      <c r="G294" s="34"/>
    </row>
    <row r="295" spans="1:7" ht="15" x14ac:dyDescent="0.25">
      <c r="A295" s="13" t="s">
        <v>236</v>
      </c>
      <c r="B295" s="31" t="s">
        <v>215</v>
      </c>
      <c r="C295" s="30"/>
      <c r="D295" s="68"/>
      <c r="E295" s="36"/>
      <c r="F295" s="103"/>
      <c r="G295" s="34"/>
    </row>
    <row r="296" spans="1:7" ht="128.25" x14ac:dyDescent="0.25">
      <c r="A296" s="13" t="s">
        <v>608</v>
      </c>
      <c r="B296" s="31" t="s">
        <v>237</v>
      </c>
      <c r="C296" s="30" t="s">
        <v>2</v>
      </c>
      <c r="D296" s="68">
        <v>3</v>
      </c>
      <c r="E296" s="24"/>
      <c r="F296" s="103">
        <f t="shared" si="4"/>
        <v>0</v>
      </c>
      <c r="G296" s="34"/>
    </row>
    <row r="297" spans="1:7" ht="142.5" x14ac:dyDescent="0.25">
      <c r="A297" s="13" t="s">
        <v>609</v>
      </c>
      <c r="B297" s="31" t="s">
        <v>238</v>
      </c>
      <c r="C297" s="30" t="s">
        <v>2</v>
      </c>
      <c r="D297" s="68">
        <v>3</v>
      </c>
      <c r="E297" s="24"/>
      <c r="F297" s="103">
        <f t="shared" si="4"/>
        <v>0</v>
      </c>
      <c r="G297" s="34"/>
    </row>
    <row r="298" spans="1:7" ht="128.25" x14ac:dyDescent="0.25">
      <c r="A298" s="13" t="s">
        <v>610</v>
      </c>
      <c r="B298" s="31" t="s">
        <v>239</v>
      </c>
      <c r="C298" s="30" t="s">
        <v>2</v>
      </c>
      <c r="D298" s="68">
        <v>1</v>
      </c>
      <c r="E298" s="24"/>
      <c r="F298" s="103">
        <f t="shared" si="4"/>
        <v>0</v>
      </c>
      <c r="G298" s="34"/>
    </row>
    <row r="299" spans="1:7" ht="114" x14ac:dyDescent="0.25">
      <c r="A299" s="13" t="s">
        <v>583</v>
      </c>
      <c r="B299" s="31" t="s">
        <v>240</v>
      </c>
      <c r="C299" s="30" t="s">
        <v>2</v>
      </c>
      <c r="D299" s="68">
        <v>2</v>
      </c>
      <c r="E299" s="24"/>
      <c r="F299" s="103">
        <f t="shared" si="4"/>
        <v>0</v>
      </c>
      <c r="G299" s="34"/>
    </row>
    <row r="300" spans="1:7" ht="171" x14ac:dyDescent="0.25">
      <c r="A300" s="13" t="s">
        <v>611</v>
      </c>
      <c r="B300" s="31" t="s">
        <v>217</v>
      </c>
      <c r="C300" s="30" t="s">
        <v>2</v>
      </c>
      <c r="D300" s="68">
        <v>1</v>
      </c>
      <c r="E300" s="24"/>
      <c r="F300" s="103">
        <f t="shared" si="4"/>
        <v>0</v>
      </c>
      <c r="G300" s="34"/>
    </row>
    <row r="301" spans="1:7" ht="15" x14ac:dyDescent="0.25">
      <c r="A301" s="13" t="s">
        <v>241</v>
      </c>
      <c r="B301" s="31" t="s">
        <v>186</v>
      </c>
      <c r="C301" s="30"/>
      <c r="D301" s="68"/>
      <c r="E301" s="35"/>
      <c r="F301" s="103"/>
      <c r="G301" s="34"/>
    </row>
    <row r="302" spans="1:7" ht="171" x14ac:dyDescent="0.25">
      <c r="A302" s="13" t="s">
        <v>612</v>
      </c>
      <c r="B302" s="31" t="s">
        <v>242</v>
      </c>
      <c r="C302" s="30" t="s">
        <v>188</v>
      </c>
      <c r="D302" s="68">
        <v>1</v>
      </c>
      <c r="E302" s="25"/>
      <c r="F302" s="103">
        <f t="shared" si="4"/>
        <v>0</v>
      </c>
      <c r="G302" s="34"/>
    </row>
    <row r="303" spans="1:7" ht="15" x14ac:dyDescent="0.25">
      <c r="A303" s="13" t="s">
        <v>243</v>
      </c>
      <c r="B303" s="31" t="s">
        <v>194</v>
      </c>
      <c r="C303" s="30"/>
      <c r="D303" s="68"/>
      <c r="E303" s="35"/>
      <c r="F303" s="103"/>
      <c r="G303" s="34"/>
    </row>
    <row r="304" spans="1:7" ht="85.5" x14ac:dyDescent="0.25">
      <c r="A304" s="13" t="s">
        <v>613</v>
      </c>
      <c r="B304" s="31" t="s">
        <v>244</v>
      </c>
      <c r="C304" s="30" t="s">
        <v>2</v>
      </c>
      <c r="D304" s="68">
        <v>1</v>
      </c>
      <c r="E304" s="24"/>
      <c r="F304" s="103">
        <f t="shared" si="4"/>
        <v>0</v>
      </c>
      <c r="G304" s="34"/>
    </row>
    <row r="305" spans="1:7" ht="71.25" x14ac:dyDescent="0.25">
      <c r="A305" s="13" t="s">
        <v>614</v>
      </c>
      <c r="B305" s="29" t="s">
        <v>245</v>
      </c>
      <c r="C305" s="30" t="s">
        <v>2</v>
      </c>
      <c r="D305" s="68">
        <v>2</v>
      </c>
      <c r="E305" s="24"/>
      <c r="F305" s="103">
        <f t="shared" si="4"/>
        <v>0</v>
      </c>
    </row>
    <row r="306" spans="1:7" ht="28.5" x14ac:dyDescent="0.25">
      <c r="A306" s="13" t="s">
        <v>615</v>
      </c>
      <c r="B306" s="31" t="s">
        <v>222</v>
      </c>
      <c r="C306" s="30" t="s">
        <v>2</v>
      </c>
      <c r="D306" s="68">
        <v>2</v>
      </c>
      <c r="E306" s="24"/>
      <c r="F306" s="103">
        <f t="shared" si="4"/>
        <v>0</v>
      </c>
    </row>
    <row r="307" spans="1:7" x14ac:dyDescent="0.25">
      <c r="A307" s="13" t="s">
        <v>616</v>
      </c>
      <c r="B307" s="29" t="s">
        <v>223</v>
      </c>
      <c r="C307" s="30" t="s">
        <v>2</v>
      </c>
      <c r="D307" s="68">
        <v>2</v>
      </c>
      <c r="E307" s="24"/>
      <c r="F307" s="103">
        <f t="shared" si="4"/>
        <v>0</v>
      </c>
    </row>
    <row r="308" spans="1:7" ht="142.5" x14ac:dyDescent="0.25">
      <c r="A308" s="13" t="s">
        <v>617</v>
      </c>
      <c r="B308" s="29" t="s">
        <v>246</v>
      </c>
      <c r="C308" s="30" t="s">
        <v>2</v>
      </c>
      <c r="D308" s="68">
        <v>1</v>
      </c>
      <c r="E308" s="24"/>
      <c r="F308" s="103">
        <f t="shared" si="4"/>
        <v>0</v>
      </c>
    </row>
    <row r="309" spans="1:7" ht="57" x14ac:dyDescent="0.25">
      <c r="A309" s="13" t="s">
        <v>584</v>
      </c>
      <c r="B309" s="61" t="s">
        <v>247</v>
      </c>
      <c r="C309" s="13" t="s">
        <v>2</v>
      </c>
      <c r="D309" s="68">
        <v>1</v>
      </c>
      <c r="E309" s="25"/>
      <c r="F309" s="103">
        <f t="shared" si="4"/>
        <v>0</v>
      </c>
    </row>
    <row r="310" spans="1:7" ht="15" x14ac:dyDescent="0.25">
      <c r="A310" s="13" t="s">
        <v>248</v>
      </c>
      <c r="B310" s="31" t="s">
        <v>249</v>
      </c>
      <c r="C310" s="30"/>
      <c r="D310" s="68"/>
      <c r="E310" s="28"/>
      <c r="F310" s="103"/>
      <c r="G310" s="34"/>
    </row>
    <row r="311" spans="1:7" x14ac:dyDescent="0.25">
      <c r="A311" s="13" t="s">
        <v>250</v>
      </c>
      <c r="B311" s="38" t="s">
        <v>154</v>
      </c>
      <c r="C311" s="77"/>
      <c r="D311" s="68"/>
      <c r="E311" s="36"/>
      <c r="F311" s="103"/>
    </row>
    <row r="312" spans="1:7" x14ac:dyDescent="0.2">
      <c r="A312" s="13" t="s">
        <v>618</v>
      </c>
      <c r="B312" s="76" t="s">
        <v>251</v>
      </c>
      <c r="C312" s="23" t="s">
        <v>61</v>
      </c>
      <c r="D312" s="68">
        <v>30</v>
      </c>
      <c r="E312" s="25"/>
      <c r="F312" s="103">
        <f t="shared" si="4"/>
        <v>0</v>
      </c>
    </row>
    <row r="313" spans="1:7" x14ac:dyDescent="0.2">
      <c r="A313" s="13" t="s">
        <v>619</v>
      </c>
      <c r="B313" s="75" t="s">
        <v>155</v>
      </c>
      <c r="C313" s="22" t="s">
        <v>61</v>
      </c>
      <c r="D313" s="68">
        <v>12</v>
      </c>
      <c r="E313" s="37"/>
      <c r="F313" s="103">
        <f t="shared" si="4"/>
        <v>0</v>
      </c>
    </row>
    <row r="314" spans="1:7" x14ac:dyDescent="0.2">
      <c r="A314" s="13" t="s">
        <v>620</v>
      </c>
      <c r="B314" s="75" t="s">
        <v>156</v>
      </c>
      <c r="C314" s="22" t="s">
        <v>61</v>
      </c>
      <c r="D314" s="68">
        <v>118</v>
      </c>
      <c r="E314" s="37"/>
      <c r="F314" s="103">
        <f t="shared" si="4"/>
        <v>0</v>
      </c>
    </row>
    <row r="315" spans="1:7" x14ac:dyDescent="0.2">
      <c r="A315" s="13" t="s">
        <v>621</v>
      </c>
      <c r="B315" s="75" t="s">
        <v>157</v>
      </c>
      <c r="C315" s="22" t="s">
        <v>61</v>
      </c>
      <c r="D315" s="68">
        <v>237.2</v>
      </c>
      <c r="E315" s="37"/>
      <c r="F315" s="103">
        <f t="shared" si="4"/>
        <v>0</v>
      </c>
    </row>
    <row r="316" spans="1:7" x14ac:dyDescent="0.2">
      <c r="A316" s="13" t="s">
        <v>622</v>
      </c>
      <c r="B316" s="75" t="s">
        <v>204</v>
      </c>
      <c r="C316" s="22" t="s">
        <v>61</v>
      </c>
      <c r="D316" s="68">
        <v>44</v>
      </c>
      <c r="E316" s="37"/>
      <c r="F316" s="103">
        <f t="shared" si="4"/>
        <v>0</v>
      </c>
    </row>
    <row r="317" spans="1:7" x14ac:dyDescent="0.2">
      <c r="A317" s="13" t="s">
        <v>623</v>
      </c>
      <c r="B317" s="76" t="s">
        <v>252</v>
      </c>
      <c r="C317" s="23" t="s">
        <v>61</v>
      </c>
      <c r="D317" s="68">
        <v>29.5</v>
      </c>
      <c r="E317" s="25"/>
      <c r="F317" s="103">
        <f t="shared" si="4"/>
        <v>0</v>
      </c>
    </row>
    <row r="318" spans="1:7" x14ac:dyDescent="0.2">
      <c r="A318" s="13" t="s">
        <v>624</v>
      </c>
      <c r="B318" s="76" t="s">
        <v>253</v>
      </c>
      <c r="C318" s="23" t="s">
        <v>159</v>
      </c>
      <c r="D318" s="68">
        <v>4</v>
      </c>
      <c r="E318" s="25"/>
      <c r="F318" s="103">
        <f t="shared" si="4"/>
        <v>0</v>
      </c>
    </row>
    <row r="319" spans="1:7" x14ac:dyDescent="0.2">
      <c r="A319" s="13" t="s">
        <v>625</v>
      </c>
      <c r="B319" s="76" t="s">
        <v>254</v>
      </c>
      <c r="C319" s="23" t="s">
        <v>159</v>
      </c>
      <c r="D319" s="68">
        <v>1</v>
      </c>
      <c r="E319" s="25"/>
      <c r="F319" s="103">
        <f t="shared" si="4"/>
        <v>0</v>
      </c>
    </row>
    <row r="320" spans="1:7" x14ac:dyDescent="0.2">
      <c r="A320" s="13" t="s">
        <v>626</v>
      </c>
      <c r="B320" s="75" t="s">
        <v>160</v>
      </c>
      <c r="C320" s="22" t="s">
        <v>159</v>
      </c>
      <c r="D320" s="68">
        <v>2</v>
      </c>
      <c r="E320" s="37"/>
      <c r="F320" s="103">
        <f t="shared" si="4"/>
        <v>0</v>
      </c>
    </row>
    <row r="321" spans="1:6" x14ac:dyDescent="0.2">
      <c r="A321" s="13" t="s">
        <v>627</v>
      </c>
      <c r="B321" s="75" t="s">
        <v>161</v>
      </c>
      <c r="C321" s="22" t="s">
        <v>159</v>
      </c>
      <c r="D321" s="68">
        <v>26</v>
      </c>
      <c r="E321" s="37"/>
      <c r="F321" s="103">
        <f t="shared" si="4"/>
        <v>0</v>
      </c>
    </row>
    <row r="322" spans="1:6" x14ac:dyDescent="0.2">
      <c r="A322" s="13" t="s">
        <v>628</v>
      </c>
      <c r="B322" s="75" t="s">
        <v>205</v>
      </c>
      <c r="C322" s="22" t="s">
        <v>159</v>
      </c>
      <c r="D322" s="68">
        <v>5</v>
      </c>
      <c r="E322" s="37"/>
      <c r="F322" s="103">
        <f t="shared" si="4"/>
        <v>0</v>
      </c>
    </row>
    <row r="323" spans="1:6" x14ac:dyDescent="0.2">
      <c r="A323" s="13" t="s">
        <v>629</v>
      </c>
      <c r="B323" s="75" t="s">
        <v>162</v>
      </c>
      <c r="C323" s="22" t="s">
        <v>159</v>
      </c>
      <c r="D323" s="68">
        <v>30</v>
      </c>
      <c r="E323" s="37"/>
      <c r="F323" s="103">
        <f t="shared" si="4"/>
        <v>0</v>
      </c>
    </row>
    <row r="324" spans="1:6" x14ac:dyDescent="0.2">
      <c r="A324" s="13" t="s">
        <v>630</v>
      </c>
      <c r="B324" s="75" t="s">
        <v>206</v>
      </c>
      <c r="C324" s="22" t="s">
        <v>159</v>
      </c>
      <c r="D324" s="68">
        <v>74</v>
      </c>
      <c r="E324" s="37"/>
      <c r="F324" s="103">
        <f t="shared" ref="F324:F387" si="5">ROUND((D324*E324),2)</f>
        <v>0</v>
      </c>
    </row>
    <row r="325" spans="1:6" ht="28.5" x14ac:dyDescent="0.2">
      <c r="A325" s="13" t="s">
        <v>631</v>
      </c>
      <c r="B325" s="75" t="s">
        <v>163</v>
      </c>
      <c r="C325" s="22" t="s">
        <v>159</v>
      </c>
      <c r="D325" s="68">
        <v>3</v>
      </c>
      <c r="E325" s="37"/>
      <c r="F325" s="103">
        <f t="shared" si="5"/>
        <v>0</v>
      </c>
    </row>
    <row r="326" spans="1:6" ht="28.5" x14ac:dyDescent="0.2">
      <c r="A326" s="13" t="s">
        <v>632</v>
      </c>
      <c r="B326" s="75" t="s">
        <v>164</v>
      </c>
      <c r="C326" s="22" t="s">
        <v>159</v>
      </c>
      <c r="D326" s="68">
        <v>7</v>
      </c>
      <c r="E326" s="37"/>
      <c r="F326" s="103">
        <f t="shared" si="5"/>
        <v>0</v>
      </c>
    </row>
    <row r="327" spans="1:6" x14ac:dyDescent="0.2">
      <c r="A327" s="13" t="s">
        <v>633</v>
      </c>
      <c r="B327" s="75" t="s">
        <v>165</v>
      </c>
      <c r="C327" s="22" t="s">
        <v>159</v>
      </c>
      <c r="D327" s="68">
        <v>9</v>
      </c>
      <c r="E327" s="37"/>
      <c r="F327" s="103">
        <f t="shared" si="5"/>
        <v>0</v>
      </c>
    </row>
    <row r="328" spans="1:6" x14ac:dyDescent="0.2">
      <c r="A328" s="13" t="s">
        <v>634</v>
      </c>
      <c r="B328" s="75" t="s">
        <v>166</v>
      </c>
      <c r="C328" s="22" t="s">
        <v>159</v>
      </c>
      <c r="D328" s="68">
        <v>9</v>
      </c>
      <c r="E328" s="37"/>
      <c r="F328" s="103">
        <f t="shared" si="5"/>
        <v>0</v>
      </c>
    </row>
    <row r="329" spans="1:6" x14ac:dyDescent="0.2">
      <c r="A329" s="13" t="s">
        <v>635</v>
      </c>
      <c r="B329" s="76" t="s">
        <v>167</v>
      </c>
      <c r="C329" s="23" t="s">
        <v>159</v>
      </c>
      <c r="D329" s="68">
        <v>6</v>
      </c>
      <c r="E329" s="25"/>
      <c r="F329" s="103">
        <f t="shared" si="5"/>
        <v>0</v>
      </c>
    </row>
    <row r="330" spans="1:6" x14ac:dyDescent="0.2">
      <c r="A330" s="13" t="s">
        <v>636</v>
      </c>
      <c r="B330" s="76" t="s">
        <v>207</v>
      </c>
      <c r="C330" s="23" t="s">
        <v>159</v>
      </c>
      <c r="D330" s="68">
        <v>1</v>
      </c>
      <c r="E330" s="25"/>
      <c r="F330" s="103">
        <f t="shared" si="5"/>
        <v>0</v>
      </c>
    </row>
    <row r="331" spans="1:6" ht="15" x14ac:dyDescent="0.25">
      <c r="A331" s="39" t="s">
        <v>255</v>
      </c>
      <c r="B331" s="40" t="s">
        <v>170</v>
      </c>
      <c r="C331" s="78"/>
      <c r="D331" s="68"/>
      <c r="E331" s="41"/>
      <c r="F331" s="103"/>
    </row>
    <row r="332" spans="1:6" ht="114" x14ac:dyDescent="0.25">
      <c r="A332" s="13" t="s">
        <v>637</v>
      </c>
      <c r="B332" s="20" t="s">
        <v>171</v>
      </c>
      <c r="C332" s="21" t="s">
        <v>2</v>
      </c>
      <c r="D332" s="68">
        <v>12</v>
      </c>
      <c r="E332" s="42"/>
      <c r="F332" s="103">
        <f t="shared" si="5"/>
        <v>0</v>
      </c>
    </row>
    <row r="333" spans="1:6" ht="85.5" x14ac:dyDescent="0.25">
      <c r="A333" s="13" t="s">
        <v>640</v>
      </c>
      <c r="B333" s="20" t="s">
        <v>256</v>
      </c>
      <c r="C333" s="21" t="s">
        <v>2</v>
      </c>
      <c r="D333" s="68">
        <v>40</v>
      </c>
      <c r="E333" s="42"/>
      <c r="F333" s="103">
        <f t="shared" si="5"/>
        <v>0</v>
      </c>
    </row>
    <row r="334" spans="1:6" ht="85.5" x14ac:dyDescent="0.25">
      <c r="A334" s="13" t="s">
        <v>639</v>
      </c>
      <c r="B334" s="67" t="s">
        <v>172</v>
      </c>
      <c r="C334" s="21" t="s">
        <v>2</v>
      </c>
      <c r="D334" s="68">
        <v>3</v>
      </c>
      <c r="E334" s="42"/>
      <c r="F334" s="103">
        <f t="shared" si="5"/>
        <v>0</v>
      </c>
    </row>
    <row r="335" spans="1:6" ht="128.25" x14ac:dyDescent="0.25">
      <c r="A335" s="13" t="s">
        <v>638</v>
      </c>
      <c r="B335" s="20" t="s">
        <v>208</v>
      </c>
      <c r="C335" s="21" t="s">
        <v>2</v>
      </c>
      <c r="D335" s="68">
        <v>4</v>
      </c>
      <c r="E335" s="42"/>
      <c r="F335" s="103">
        <f t="shared" si="5"/>
        <v>0</v>
      </c>
    </row>
    <row r="336" spans="1:6" ht="99.75" x14ac:dyDescent="0.25">
      <c r="A336" s="13" t="s">
        <v>641</v>
      </c>
      <c r="B336" s="20" t="s">
        <v>174</v>
      </c>
      <c r="C336" s="21" t="s">
        <v>2</v>
      </c>
      <c r="D336" s="68">
        <v>3</v>
      </c>
      <c r="E336" s="42"/>
      <c r="F336" s="103">
        <f t="shared" si="5"/>
        <v>0</v>
      </c>
    </row>
    <row r="337" spans="1:6" ht="99.75" x14ac:dyDescent="0.25">
      <c r="A337" s="13" t="s">
        <v>642</v>
      </c>
      <c r="B337" s="20" t="s">
        <v>257</v>
      </c>
      <c r="C337" s="21" t="s">
        <v>2</v>
      </c>
      <c r="D337" s="68">
        <v>19</v>
      </c>
      <c r="E337" s="42"/>
      <c r="F337" s="103">
        <f t="shared" si="5"/>
        <v>0</v>
      </c>
    </row>
    <row r="338" spans="1:6" x14ac:dyDescent="0.25">
      <c r="A338" s="13" t="s">
        <v>258</v>
      </c>
      <c r="B338" s="43" t="s">
        <v>259</v>
      </c>
      <c r="C338" s="44"/>
      <c r="D338" s="68"/>
      <c r="E338" s="46"/>
      <c r="F338" s="103"/>
    </row>
    <row r="339" spans="1:6" ht="128.25" x14ac:dyDescent="0.25">
      <c r="A339" s="13" t="s">
        <v>643</v>
      </c>
      <c r="B339" s="20" t="s">
        <v>177</v>
      </c>
      <c r="C339" s="47" t="s">
        <v>2</v>
      </c>
      <c r="D339" s="68">
        <v>3</v>
      </c>
      <c r="E339" s="42"/>
      <c r="F339" s="103">
        <f t="shared" si="5"/>
        <v>0</v>
      </c>
    </row>
    <row r="340" spans="1:6" ht="142.5" x14ac:dyDescent="0.25">
      <c r="A340" s="13" t="s">
        <v>644</v>
      </c>
      <c r="B340" s="20" t="s">
        <v>178</v>
      </c>
      <c r="C340" s="47" t="s">
        <v>2</v>
      </c>
      <c r="D340" s="68">
        <v>3</v>
      </c>
      <c r="E340" s="42"/>
      <c r="F340" s="103">
        <f t="shared" si="5"/>
        <v>0</v>
      </c>
    </row>
    <row r="341" spans="1:6" ht="128.25" x14ac:dyDescent="0.25">
      <c r="A341" s="13" t="s">
        <v>645</v>
      </c>
      <c r="B341" s="20" t="s">
        <v>216</v>
      </c>
      <c r="C341" s="47" t="s">
        <v>2</v>
      </c>
      <c r="D341" s="68">
        <v>1</v>
      </c>
      <c r="E341" s="42"/>
      <c r="F341" s="103">
        <f t="shared" si="5"/>
        <v>0</v>
      </c>
    </row>
    <row r="342" spans="1:6" ht="114" x14ac:dyDescent="0.25">
      <c r="A342" s="13" t="s">
        <v>646</v>
      </c>
      <c r="B342" s="20" t="s">
        <v>179</v>
      </c>
      <c r="C342" s="21" t="s">
        <v>2</v>
      </c>
      <c r="D342" s="68">
        <v>2</v>
      </c>
      <c r="E342" s="42"/>
      <c r="F342" s="103">
        <f t="shared" si="5"/>
        <v>0</v>
      </c>
    </row>
    <row r="343" spans="1:6" x14ac:dyDescent="0.25">
      <c r="A343" s="13" t="s">
        <v>260</v>
      </c>
      <c r="B343" s="43" t="s">
        <v>261</v>
      </c>
      <c r="C343" s="44"/>
      <c r="D343" s="68"/>
      <c r="E343" s="46"/>
      <c r="F343" s="103"/>
    </row>
    <row r="344" spans="1:6" ht="171.6" customHeight="1" x14ac:dyDescent="0.25">
      <c r="A344" s="10" t="s">
        <v>647</v>
      </c>
      <c r="B344" s="20" t="s">
        <v>262</v>
      </c>
      <c r="C344" s="47" t="s">
        <v>2</v>
      </c>
      <c r="D344" s="68">
        <v>2</v>
      </c>
      <c r="E344" s="42"/>
      <c r="F344" s="103">
        <f t="shared" si="5"/>
        <v>0</v>
      </c>
    </row>
    <row r="345" spans="1:6" x14ac:dyDescent="0.25">
      <c r="A345" s="13" t="s">
        <v>263</v>
      </c>
      <c r="B345" s="43" t="s">
        <v>264</v>
      </c>
      <c r="C345" s="44"/>
      <c r="D345" s="68"/>
      <c r="E345" s="46"/>
      <c r="F345" s="103"/>
    </row>
    <row r="346" spans="1:6" ht="142.5" x14ac:dyDescent="0.25">
      <c r="A346" s="13" t="s">
        <v>648</v>
      </c>
      <c r="B346" s="84" t="s">
        <v>265</v>
      </c>
      <c r="C346" s="47" t="s">
        <v>2</v>
      </c>
      <c r="D346" s="68">
        <v>2</v>
      </c>
      <c r="E346" s="42"/>
      <c r="F346" s="103">
        <f t="shared" si="5"/>
        <v>0</v>
      </c>
    </row>
    <row r="347" spans="1:6" ht="57" x14ac:dyDescent="0.25">
      <c r="A347" s="13" t="s">
        <v>649</v>
      </c>
      <c r="B347" s="20" t="s">
        <v>183</v>
      </c>
      <c r="C347" s="47" t="s">
        <v>2</v>
      </c>
      <c r="D347" s="68">
        <v>2</v>
      </c>
      <c r="E347" s="42"/>
      <c r="F347" s="103">
        <f t="shared" si="5"/>
        <v>0</v>
      </c>
    </row>
    <row r="348" spans="1:6" ht="128.25" x14ac:dyDescent="0.25">
      <c r="A348" s="13" t="s">
        <v>650</v>
      </c>
      <c r="B348" s="20" t="s">
        <v>184</v>
      </c>
      <c r="C348" s="47" t="s">
        <v>2</v>
      </c>
      <c r="D348" s="68">
        <v>1</v>
      </c>
      <c r="E348" s="42"/>
      <c r="F348" s="103">
        <f t="shared" si="5"/>
        <v>0</v>
      </c>
    </row>
    <row r="349" spans="1:6" x14ac:dyDescent="0.25">
      <c r="A349" s="13" t="s">
        <v>266</v>
      </c>
      <c r="B349" s="43" t="s">
        <v>194</v>
      </c>
      <c r="C349" s="44"/>
      <c r="D349" s="68"/>
      <c r="E349" s="45"/>
      <c r="F349" s="103"/>
    </row>
    <row r="350" spans="1:6" ht="85.5" x14ac:dyDescent="0.25">
      <c r="A350" s="13" t="s">
        <v>651</v>
      </c>
      <c r="B350" s="20" t="s">
        <v>221</v>
      </c>
      <c r="C350" s="47" t="s">
        <v>2</v>
      </c>
      <c r="D350" s="68">
        <v>1</v>
      </c>
      <c r="E350" s="42"/>
      <c r="F350" s="103">
        <f t="shared" si="5"/>
        <v>0</v>
      </c>
    </row>
    <row r="351" spans="1:6" ht="71.25" x14ac:dyDescent="0.25">
      <c r="A351" s="13" t="s">
        <v>652</v>
      </c>
      <c r="B351" s="20" t="s">
        <v>195</v>
      </c>
      <c r="C351" s="47" t="s">
        <v>2</v>
      </c>
      <c r="D351" s="68">
        <v>1</v>
      </c>
      <c r="E351" s="42"/>
      <c r="F351" s="103">
        <f t="shared" si="5"/>
        <v>0</v>
      </c>
    </row>
    <row r="352" spans="1:6" ht="28.5" x14ac:dyDescent="0.25">
      <c r="A352" s="13" t="s">
        <v>653</v>
      </c>
      <c r="B352" s="20" t="s">
        <v>222</v>
      </c>
      <c r="C352" s="47" t="s">
        <v>2</v>
      </c>
      <c r="D352" s="68">
        <v>1</v>
      </c>
      <c r="E352" s="42"/>
      <c r="F352" s="103">
        <f t="shared" si="5"/>
        <v>0</v>
      </c>
    </row>
    <row r="353" spans="1:6" x14ac:dyDescent="0.25">
      <c r="A353" s="13" t="s">
        <v>654</v>
      </c>
      <c r="B353" s="20" t="s">
        <v>223</v>
      </c>
      <c r="C353" s="47" t="s">
        <v>2</v>
      </c>
      <c r="D353" s="68">
        <v>1</v>
      </c>
      <c r="E353" s="42"/>
      <c r="F353" s="103">
        <f t="shared" si="5"/>
        <v>0</v>
      </c>
    </row>
    <row r="354" spans="1:6" ht="142.5" x14ac:dyDescent="0.25">
      <c r="A354" s="13" t="s">
        <v>655</v>
      </c>
      <c r="B354" s="20" t="s">
        <v>224</v>
      </c>
      <c r="C354" s="47" t="s">
        <v>2</v>
      </c>
      <c r="D354" s="68">
        <v>1</v>
      </c>
      <c r="E354" s="42"/>
      <c r="F354" s="103">
        <f t="shared" si="5"/>
        <v>0</v>
      </c>
    </row>
    <row r="355" spans="1:6" x14ac:dyDescent="0.25">
      <c r="A355" s="13" t="s">
        <v>267</v>
      </c>
      <c r="B355" s="60" t="s">
        <v>268</v>
      </c>
      <c r="C355" s="13"/>
      <c r="D355" s="68"/>
      <c r="E355" s="48"/>
      <c r="F355" s="103"/>
    </row>
    <row r="356" spans="1:6" x14ac:dyDescent="0.2">
      <c r="A356" s="13" t="s">
        <v>269</v>
      </c>
      <c r="B356" s="49" t="s">
        <v>270</v>
      </c>
      <c r="C356" s="50"/>
      <c r="D356" s="68"/>
      <c r="E356" s="48"/>
      <c r="F356" s="103"/>
    </row>
    <row r="357" spans="1:6" ht="28.5" x14ac:dyDescent="0.25">
      <c r="A357" s="13" t="s">
        <v>656</v>
      </c>
      <c r="B357" s="85" t="s">
        <v>271</v>
      </c>
      <c r="C357" s="47" t="s">
        <v>61</v>
      </c>
      <c r="D357" s="68">
        <v>15.8</v>
      </c>
      <c r="E357" s="48"/>
      <c r="F357" s="103">
        <f t="shared" si="5"/>
        <v>0</v>
      </c>
    </row>
    <row r="358" spans="1:6" ht="28.5" x14ac:dyDescent="0.25">
      <c r="A358" s="13" t="s">
        <v>658</v>
      </c>
      <c r="B358" s="85" t="s">
        <v>272</v>
      </c>
      <c r="C358" s="47" t="s">
        <v>61</v>
      </c>
      <c r="D358" s="68">
        <v>15.8</v>
      </c>
      <c r="E358" s="48"/>
      <c r="F358" s="103">
        <f t="shared" si="5"/>
        <v>0</v>
      </c>
    </row>
    <row r="359" spans="1:6" ht="28.5" x14ac:dyDescent="0.25">
      <c r="A359" s="13" t="s">
        <v>659</v>
      </c>
      <c r="B359" s="85" t="s">
        <v>273</v>
      </c>
      <c r="C359" s="47" t="s">
        <v>61</v>
      </c>
      <c r="D359" s="68">
        <v>15.8</v>
      </c>
      <c r="E359" s="48"/>
      <c r="F359" s="103">
        <f t="shared" si="5"/>
        <v>0</v>
      </c>
    </row>
    <row r="360" spans="1:6" ht="28.5" x14ac:dyDescent="0.25">
      <c r="A360" s="13" t="s">
        <v>660</v>
      </c>
      <c r="B360" s="85" t="s">
        <v>274</v>
      </c>
      <c r="C360" s="47" t="s">
        <v>61</v>
      </c>
      <c r="D360" s="68">
        <v>23.6</v>
      </c>
      <c r="E360" s="48"/>
      <c r="F360" s="103">
        <f t="shared" si="5"/>
        <v>0</v>
      </c>
    </row>
    <row r="361" spans="1:6" ht="28.5" x14ac:dyDescent="0.25">
      <c r="A361" s="13" t="s">
        <v>661</v>
      </c>
      <c r="B361" s="85" t="s">
        <v>275</v>
      </c>
      <c r="C361" s="47" t="s">
        <v>61</v>
      </c>
      <c r="D361" s="68">
        <v>90.3</v>
      </c>
      <c r="E361" s="48"/>
      <c r="F361" s="103">
        <f t="shared" si="5"/>
        <v>0</v>
      </c>
    </row>
    <row r="362" spans="1:6" ht="28.5" x14ac:dyDescent="0.25">
      <c r="A362" s="13" t="s">
        <v>662</v>
      </c>
      <c r="B362" s="86" t="s">
        <v>276</v>
      </c>
      <c r="C362" s="47" t="s">
        <v>61</v>
      </c>
      <c r="D362" s="68">
        <v>18.399999999999999</v>
      </c>
      <c r="E362" s="48"/>
      <c r="F362" s="103">
        <f t="shared" si="5"/>
        <v>0</v>
      </c>
    </row>
    <row r="363" spans="1:6" ht="28.5" x14ac:dyDescent="0.25">
      <c r="A363" s="13" t="s">
        <v>663</v>
      </c>
      <c r="B363" s="86" t="s">
        <v>277</v>
      </c>
      <c r="C363" s="47" t="s">
        <v>61</v>
      </c>
      <c r="D363" s="68">
        <v>15.8</v>
      </c>
      <c r="E363" s="48"/>
      <c r="F363" s="103">
        <f t="shared" si="5"/>
        <v>0</v>
      </c>
    </row>
    <row r="364" spans="1:6" ht="28.5" x14ac:dyDescent="0.25">
      <c r="A364" s="13" t="s">
        <v>664</v>
      </c>
      <c r="B364" s="86" t="s">
        <v>278</v>
      </c>
      <c r="C364" s="47" t="s">
        <v>61</v>
      </c>
      <c r="D364" s="68">
        <v>115.5</v>
      </c>
      <c r="E364" s="48"/>
      <c r="F364" s="103">
        <f t="shared" si="5"/>
        <v>0</v>
      </c>
    </row>
    <row r="365" spans="1:6" x14ac:dyDescent="0.25">
      <c r="A365" s="13" t="s">
        <v>279</v>
      </c>
      <c r="B365" s="49" t="s">
        <v>280</v>
      </c>
      <c r="C365" s="44"/>
      <c r="D365" s="68"/>
      <c r="E365" s="44"/>
      <c r="F365" s="103"/>
    </row>
    <row r="366" spans="1:6" x14ac:dyDescent="0.25">
      <c r="A366" s="13" t="s">
        <v>665</v>
      </c>
      <c r="B366" s="67" t="s">
        <v>281</v>
      </c>
      <c r="C366" s="47" t="s">
        <v>2</v>
      </c>
      <c r="D366" s="68">
        <v>19</v>
      </c>
      <c r="E366" s="48"/>
      <c r="F366" s="103">
        <f t="shared" si="5"/>
        <v>0</v>
      </c>
    </row>
    <row r="367" spans="1:6" x14ac:dyDescent="0.25">
      <c r="A367" s="13" t="s">
        <v>657</v>
      </c>
      <c r="B367" s="67" t="s">
        <v>282</v>
      </c>
      <c r="C367" s="47" t="s">
        <v>2</v>
      </c>
      <c r="D367" s="68">
        <v>23</v>
      </c>
      <c r="E367" s="48"/>
      <c r="F367" s="103">
        <f t="shared" si="5"/>
        <v>0</v>
      </c>
    </row>
    <row r="368" spans="1:6" x14ac:dyDescent="0.25">
      <c r="A368" s="13" t="s">
        <v>668</v>
      </c>
      <c r="B368" s="87" t="s">
        <v>283</v>
      </c>
      <c r="C368" s="47" t="s">
        <v>2</v>
      </c>
      <c r="D368" s="68">
        <v>6</v>
      </c>
      <c r="E368" s="48"/>
      <c r="F368" s="103">
        <f t="shared" si="5"/>
        <v>0</v>
      </c>
    </row>
    <row r="369" spans="1:6" x14ac:dyDescent="0.25">
      <c r="A369" s="13" t="s">
        <v>667</v>
      </c>
      <c r="B369" s="67" t="s">
        <v>284</v>
      </c>
      <c r="C369" s="47" t="s">
        <v>2</v>
      </c>
      <c r="D369" s="68">
        <v>7</v>
      </c>
      <c r="E369" s="48"/>
      <c r="F369" s="103">
        <f t="shared" si="5"/>
        <v>0</v>
      </c>
    </row>
    <row r="370" spans="1:6" x14ac:dyDescent="0.25">
      <c r="A370" s="13" t="s">
        <v>669</v>
      </c>
      <c r="B370" s="67" t="s">
        <v>285</v>
      </c>
      <c r="C370" s="47" t="s">
        <v>2</v>
      </c>
      <c r="D370" s="68">
        <v>1</v>
      </c>
      <c r="E370" s="48"/>
      <c r="F370" s="103">
        <f t="shared" si="5"/>
        <v>0</v>
      </c>
    </row>
    <row r="371" spans="1:6" x14ac:dyDescent="0.25">
      <c r="A371" s="13" t="s">
        <v>666</v>
      </c>
      <c r="B371" s="67" t="s">
        <v>286</v>
      </c>
      <c r="C371" s="47" t="s">
        <v>2</v>
      </c>
      <c r="D371" s="68">
        <v>7</v>
      </c>
      <c r="E371" s="48"/>
      <c r="F371" s="103">
        <f t="shared" si="5"/>
        <v>0</v>
      </c>
    </row>
    <row r="372" spans="1:6" x14ac:dyDescent="0.25">
      <c r="A372" s="13" t="s">
        <v>287</v>
      </c>
      <c r="B372" s="49" t="s">
        <v>288</v>
      </c>
      <c r="C372" s="44"/>
      <c r="D372" s="68"/>
      <c r="E372" s="45"/>
      <c r="F372" s="103"/>
    </row>
    <row r="373" spans="1:6" ht="28.5" x14ac:dyDescent="0.25">
      <c r="A373" s="13" t="s">
        <v>670</v>
      </c>
      <c r="B373" s="87" t="s">
        <v>289</v>
      </c>
      <c r="C373" s="47" t="s">
        <v>2</v>
      </c>
      <c r="D373" s="68">
        <v>4</v>
      </c>
      <c r="E373" s="48"/>
      <c r="F373" s="103">
        <f t="shared" si="5"/>
        <v>0</v>
      </c>
    </row>
    <row r="374" spans="1:6" ht="28.5" x14ac:dyDescent="0.25">
      <c r="A374" s="13" t="s">
        <v>671</v>
      </c>
      <c r="B374" s="87" t="s">
        <v>290</v>
      </c>
      <c r="C374" s="47" t="s">
        <v>2</v>
      </c>
      <c r="D374" s="68">
        <v>7</v>
      </c>
      <c r="E374" s="48"/>
      <c r="F374" s="103">
        <f t="shared" si="5"/>
        <v>0</v>
      </c>
    </row>
    <row r="375" spans="1:6" ht="28.5" x14ac:dyDescent="0.25">
      <c r="A375" s="13" t="s">
        <v>672</v>
      </c>
      <c r="B375" s="87" t="s">
        <v>291</v>
      </c>
      <c r="C375" s="47" t="s">
        <v>2</v>
      </c>
      <c r="D375" s="68">
        <v>2</v>
      </c>
      <c r="E375" s="48"/>
      <c r="F375" s="103">
        <f t="shared" si="5"/>
        <v>0</v>
      </c>
    </row>
    <row r="376" spans="1:6" x14ac:dyDescent="0.25">
      <c r="A376" s="13" t="s">
        <v>292</v>
      </c>
      <c r="B376" s="49" t="s">
        <v>293</v>
      </c>
      <c r="C376" s="44"/>
      <c r="D376" s="68"/>
      <c r="E376" s="45"/>
      <c r="F376" s="103"/>
    </row>
    <row r="377" spans="1:6" ht="28.5" x14ac:dyDescent="0.25">
      <c r="A377" s="13" t="s">
        <v>673</v>
      </c>
      <c r="B377" s="87" t="s">
        <v>294</v>
      </c>
      <c r="C377" s="47" t="s">
        <v>61</v>
      </c>
      <c r="D377" s="68">
        <v>100</v>
      </c>
      <c r="E377" s="48"/>
      <c r="F377" s="103">
        <f t="shared" si="5"/>
        <v>0</v>
      </c>
    </row>
    <row r="378" spans="1:6" x14ac:dyDescent="0.25">
      <c r="A378" s="13" t="s">
        <v>295</v>
      </c>
      <c r="B378" s="49" t="s">
        <v>296</v>
      </c>
      <c r="C378" s="44"/>
      <c r="D378" s="68"/>
      <c r="E378" s="45"/>
      <c r="F378" s="103"/>
    </row>
    <row r="379" spans="1:6" ht="28.5" x14ac:dyDescent="0.25">
      <c r="A379" s="13" t="s">
        <v>674</v>
      </c>
      <c r="B379" s="87" t="s">
        <v>297</v>
      </c>
      <c r="C379" s="47" t="s">
        <v>2</v>
      </c>
      <c r="D379" s="68">
        <v>20</v>
      </c>
      <c r="E379" s="48"/>
      <c r="F379" s="103">
        <f t="shared" si="5"/>
        <v>0</v>
      </c>
    </row>
    <row r="380" spans="1:6" ht="28.5" x14ac:dyDescent="0.25">
      <c r="A380" s="13" t="s">
        <v>675</v>
      </c>
      <c r="B380" s="87" t="s">
        <v>298</v>
      </c>
      <c r="C380" s="47" t="s">
        <v>2</v>
      </c>
      <c r="D380" s="68">
        <v>20</v>
      </c>
      <c r="E380" s="48"/>
      <c r="F380" s="103">
        <f t="shared" si="5"/>
        <v>0</v>
      </c>
    </row>
    <row r="381" spans="1:6" ht="28.5" x14ac:dyDescent="0.25">
      <c r="A381" s="13" t="s">
        <v>676</v>
      </c>
      <c r="B381" s="87" t="s">
        <v>299</v>
      </c>
      <c r="C381" s="47" t="s">
        <v>2</v>
      </c>
      <c r="D381" s="68">
        <v>20</v>
      </c>
      <c r="E381" s="48"/>
      <c r="F381" s="103">
        <f t="shared" si="5"/>
        <v>0</v>
      </c>
    </row>
    <row r="382" spans="1:6" x14ac:dyDescent="0.25">
      <c r="A382" s="13" t="s">
        <v>300</v>
      </c>
      <c r="B382" s="60" t="s">
        <v>301</v>
      </c>
      <c r="C382" s="13"/>
      <c r="D382" s="68"/>
      <c r="E382" s="48"/>
      <c r="F382" s="103"/>
    </row>
    <row r="383" spans="1:6" x14ac:dyDescent="0.2">
      <c r="A383" s="13" t="s">
        <v>302</v>
      </c>
      <c r="B383" s="43" t="s">
        <v>270</v>
      </c>
      <c r="C383" s="50"/>
      <c r="D383" s="68"/>
      <c r="E383" s="50"/>
      <c r="F383" s="103"/>
    </row>
    <row r="384" spans="1:6" ht="28.5" x14ac:dyDescent="0.25">
      <c r="A384" s="13" t="s">
        <v>677</v>
      </c>
      <c r="B384" s="85" t="s">
        <v>303</v>
      </c>
      <c r="C384" s="47" t="s">
        <v>61</v>
      </c>
      <c r="D384" s="68">
        <v>75.599999999999994</v>
      </c>
      <c r="E384" s="51"/>
      <c r="F384" s="103">
        <f t="shared" si="5"/>
        <v>0</v>
      </c>
    </row>
    <row r="385" spans="1:6" ht="28.5" x14ac:dyDescent="0.25">
      <c r="A385" s="13" t="s">
        <v>678</v>
      </c>
      <c r="B385" s="85" t="s">
        <v>304</v>
      </c>
      <c r="C385" s="47" t="s">
        <v>61</v>
      </c>
      <c r="D385" s="68">
        <v>28.4</v>
      </c>
      <c r="E385" s="51"/>
      <c r="F385" s="103">
        <f t="shared" si="5"/>
        <v>0</v>
      </c>
    </row>
    <row r="386" spans="1:6" ht="28.5" x14ac:dyDescent="0.25">
      <c r="A386" s="13" t="s">
        <v>679</v>
      </c>
      <c r="B386" s="85" t="s">
        <v>305</v>
      </c>
      <c r="C386" s="47" t="s">
        <v>61</v>
      </c>
      <c r="D386" s="68">
        <v>78.8</v>
      </c>
      <c r="E386" s="51"/>
      <c r="F386" s="103">
        <f t="shared" si="5"/>
        <v>0</v>
      </c>
    </row>
    <row r="387" spans="1:6" ht="28.5" x14ac:dyDescent="0.25">
      <c r="A387" s="13" t="s">
        <v>680</v>
      </c>
      <c r="B387" s="85" t="s">
        <v>306</v>
      </c>
      <c r="C387" s="47" t="s">
        <v>61</v>
      </c>
      <c r="D387" s="68">
        <v>60.9</v>
      </c>
      <c r="E387" s="51"/>
      <c r="F387" s="103">
        <f t="shared" si="5"/>
        <v>0</v>
      </c>
    </row>
    <row r="388" spans="1:6" x14ac:dyDescent="0.2">
      <c r="A388" s="13" t="s">
        <v>307</v>
      </c>
      <c r="B388" s="43" t="s">
        <v>308</v>
      </c>
      <c r="C388" s="50"/>
      <c r="D388" s="68"/>
      <c r="E388" s="50"/>
      <c r="F388" s="103"/>
    </row>
    <row r="389" spans="1:6" ht="28.5" x14ac:dyDescent="0.2">
      <c r="A389" s="13" t="s">
        <v>681</v>
      </c>
      <c r="B389" s="88" t="s">
        <v>309</v>
      </c>
      <c r="C389" s="47" t="s">
        <v>2</v>
      </c>
      <c r="D389" s="68">
        <v>36</v>
      </c>
      <c r="E389" s="51"/>
      <c r="F389" s="103">
        <f t="shared" ref="F389:F427" si="6">ROUND((D389*E389),2)</f>
        <v>0</v>
      </c>
    </row>
    <row r="390" spans="1:6" ht="28.5" x14ac:dyDescent="0.2">
      <c r="A390" s="13" t="s">
        <v>682</v>
      </c>
      <c r="B390" s="88" t="s">
        <v>310</v>
      </c>
      <c r="C390" s="47" t="s">
        <v>2</v>
      </c>
      <c r="D390" s="68">
        <v>9</v>
      </c>
      <c r="E390" s="51"/>
      <c r="F390" s="103">
        <f t="shared" si="6"/>
        <v>0</v>
      </c>
    </row>
    <row r="391" spans="1:6" ht="28.5" x14ac:dyDescent="0.2">
      <c r="A391" s="13" t="s">
        <v>683</v>
      </c>
      <c r="B391" s="88" t="s">
        <v>311</v>
      </c>
      <c r="C391" s="47" t="s">
        <v>2</v>
      </c>
      <c r="D391" s="68">
        <v>23</v>
      </c>
      <c r="E391" s="51"/>
      <c r="F391" s="103">
        <f t="shared" si="6"/>
        <v>0</v>
      </c>
    </row>
    <row r="392" spans="1:6" x14ac:dyDescent="0.2">
      <c r="A392" s="13" t="s">
        <v>684</v>
      </c>
      <c r="B392" s="88" t="s">
        <v>312</v>
      </c>
      <c r="C392" s="47" t="s">
        <v>2</v>
      </c>
      <c r="D392" s="68">
        <v>23</v>
      </c>
      <c r="E392" s="52"/>
      <c r="F392" s="103">
        <f t="shared" si="6"/>
        <v>0</v>
      </c>
    </row>
    <row r="393" spans="1:6" x14ac:dyDescent="0.2">
      <c r="A393" s="13" t="s">
        <v>685</v>
      </c>
      <c r="B393" s="88" t="s">
        <v>313</v>
      </c>
      <c r="C393" s="47" t="s">
        <v>2</v>
      </c>
      <c r="D393" s="68">
        <v>10</v>
      </c>
      <c r="E393" s="51"/>
      <c r="F393" s="103">
        <f t="shared" si="6"/>
        <v>0</v>
      </c>
    </row>
    <row r="394" spans="1:6" x14ac:dyDescent="0.2">
      <c r="A394" s="13" t="s">
        <v>686</v>
      </c>
      <c r="B394" s="88" t="s">
        <v>314</v>
      </c>
      <c r="C394" s="47" t="s">
        <v>2</v>
      </c>
      <c r="D394" s="68">
        <v>2</v>
      </c>
      <c r="E394" s="51"/>
      <c r="F394" s="103">
        <f t="shared" si="6"/>
        <v>0</v>
      </c>
    </row>
    <row r="395" spans="1:6" x14ac:dyDescent="0.2">
      <c r="A395" s="13" t="s">
        <v>687</v>
      </c>
      <c r="B395" s="88" t="s">
        <v>315</v>
      </c>
      <c r="C395" s="47" t="s">
        <v>2</v>
      </c>
      <c r="D395" s="68">
        <v>1</v>
      </c>
      <c r="E395" s="51"/>
      <c r="F395" s="103">
        <f t="shared" si="6"/>
        <v>0</v>
      </c>
    </row>
    <row r="396" spans="1:6" x14ac:dyDescent="0.2">
      <c r="A396" s="13" t="s">
        <v>316</v>
      </c>
      <c r="B396" s="43" t="s">
        <v>317</v>
      </c>
      <c r="C396" s="50"/>
      <c r="D396" s="68"/>
      <c r="E396" s="50"/>
      <c r="F396" s="103"/>
    </row>
    <row r="397" spans="1:6" ht="42.75" x14ac:dyDescent="0.25">
      <c r="A397" s="13" t="s">
        <v>688</v>
      </c>
      <c r="B397" s="87" t="s">
        <v>318</v>
      </c>
      <c r="C397" s="53" t="s">
        <v>2</v>
      </c>
      <c r="D397" s="68">
        <v>2</v>
      </c>
      <c r="E397" s="51"/>
      <c r="F397" s="103">
        <f t="shared" si="6"/>
        <v>0</v>
      </c>
    </row>
    <row r="398" spans="1:6" ht="42.75" x14ac:dyDescent="0.25">
      <c r="A398" s="13" t="s">
        <v>689</v>
      </c>
      <c r="B398" s="87" t="s">
        <v>319</v>
      </c>
      <c r="C398" s="53" t="s">
        <v>2</v>
      </c>
      <c r="D398" s="68">
        <v>2</v>
      </c>
      <c r="E398" s="51"/>
      <c r="F398" s="103">
        <f t="shared" si="6"/>
        <v>0</v>
      </c>
    </row>
    <row r="399" spans="1:6" ht="42.75" x14ac:dyDescent="0.25">
      <c r="A399" s="13" t="s">
        <v>690</v>
      </c>
      <c r="B399" s="87" t="s">
        <v>320</v>
      </c>
      <c r="C399" s="53" t="s">
        <v>2</v>
      </c>
      <c r="D399" s="68">
        <v>6</v>
      </c>
      <c r="E399" s="51"/>
      <c r="F399" s="103">
        <f t="shared" si="6"/>
        <v>0</v>
      </c>
    </row>
    <row r="400" spans="1:6" ht="42.75" x14ac:dyDescent="0.25">
      <c r="A400" s="13" t="s">
        <v>691</v>
      </c>
      <c r="B400" s="87" t="s">
        <v>321</v>
      </c>
      <c r="C400" s="53" t="s">
        <v>159</v>
      </c>
      <c r="D400" s="68">
        <v>6</v>
      </c>
      <c r="E400" s="51"/>
      <c r="F400" s="103">
        <f t="shared" si="6"/>
        <v>0</v>
      </c>
    </row>
    <row r="401" spans="1:6" ht="71.25" x14ac:dyDescent="0.25">
      <c r="A401" s="13" t="s">
        <v>692</v>
      </c>
      <c r="B401" s="89" t="s">
        <v>322</v>
      </c>
      <c r="C401" s="53" t="s">
        <v>159</v>
      </c>
      <c r="D401" s="68">
        <v>4</v>
      </c>
      <c r="E401" s="52"/>
      <c r="F401" s="103">
        <f t="shared" si="6"/>
        <v>0</v>
      </c>
    </row>
    <row r="402" spans="1:6" x14ac:dyDescent="0.2">
      <c r="A402" s="13" t="s">
        <v>323</v>
      </c>
      <c r="B402" s="43" t="s">
        <v>324</v>
      </c>
      <c r="C402" s="50"/>
      <c r="D402" s="68"/>
      <c r="E402" s="50"/>
      <c r="F402" s="103"/>
    </row>
    <row r="403" spans="1:6" ht="28.5" x14ac:dyDescent="0.25">
      <c r="A403" s="13" t="s">
        <v>693</v>
      </c>
      <c r="B403" s="87" t="s">
        <v>325</v>
      </c>
      <c r="C403" s="53" t="s">
        <v>2</v>
      </c>
      <c r="D403" s="68">
        <v>15</v>
      </c>
      <c r="E403" s="51"/>
      <c r="F403" s="103">
        <f t="shared" si="6"/>
        <v>0</v>
      </c>
    </row>
    <row r="404" spans="1:6" x14ac:dyDescent="0.25">
      <c r="A404" s="13" t="s">
        <v>326</v>
      </c>
      <c r="B404" s="60" t="s">
        <v>327</v>
      </c>
      <c r="C404" s="13"/>
      <c r="D404" s="68"/>
      <c r="E404" s="13"/>
      <c r="F404" s="103"/>
    </row>
    <row r="405" spans="1:6" x14ac:dyDescent="0.25">
      <c r="A405" s="13" t="s">
        <v>328</v>
      </c>
      <c r="B405" s="54" t="s">
        <v>329</v>
      </c>
      <c r="C405" s="13"/>
      <c r="D405" s="68"/>
      <c r="E405" s="13"/>
      <c r="F405" s="103"/>
    </row>
    <row r="406" spans="1:6" x14ac:dyDescent="0.25">
      <c r="A406" s="13" t="s">
        <v>694</v>
      </c>
      <c r="B406" s="54" t="s">
        <v>330</v>
      </c>
      <c r="C406" s="55" t="s">
        <v>61</v>
      </c>
      <c r="D406" s="68">
        <v>23.1</v>
      </c>
      <c r="E406" s="13"/>
      <c r="F406" s="103">
        <f t="shared" si="6"/>
        <v>0</v>
      </c>
    </row>
    <row r="407" spans="1:6" x14ac:dyDescent="0.25">
      <c r="A407" s="13" t="s">
        <v>696</v>
      </c>
      <c r="B407" s="54" t="s">
        <v>331</v>
      </c>
      <c r="C407" s="55" t="s">
        <v>2</v>
      </c>
      <c r="D407" s="68">
        <v>10</v>
      </c>
      <c r="E407" s="13"/>
      <c r="F407" s="103">
        <f t="shared" si="6"/>
        <v>0</v>
      </c>
    </row>
    <row r="408" spans="1:6" x14ac:dyDescent="0.25">
      <c r="A408" s="13" t="s">
        <v>698</v>
      </c>
      <c r="B408" s="54" t="s">
        <v>332</v>
      </c>
      <c r="C408" s="55" t="s">
        <v>2</v>
      </c>
      <c r="D408" s="68">
        <v>18</v>
      </c>
      <c r="E408" s="13"/>
      <c r="F408" s="103">
        <f t="shared" si="6"/>
        <v>0</v>
      </c>
    </row>
    <row r="409" spans="1:6" x14ac:dyDescent="0.25">
      <c r="A409" s="13" t="s">
        <v>697</v>
      </c>
      <c r="B409" s="54" t="s">
        <v>333</v>
      </c>
      <c r="C409" s="55" t="s">
        <v>61</v>
      </c>
      <c r="D409" s="68">
        <v>10.5</v>
      </c>
      <c r="E409" s="13"/>
      <c r="F409" s="103">
        <f t="shared" si="6"/>
        <v>0</v>
      </c>
    </row>
    <row r="410" spans="1:6" x14ac:dyDescent="0.25">
      <c r="A410" s="13" t="s">
        <v>699</v>
      </c>
      <c r="B410" s="54" t="s">
        <v>334</v>
      </c>
      <c r="C410" s="55" t="s">
        <v>2</v>
      </c>
      <c r="D410" s="68">
        <v>6</v>
      </c>
      <c r="E410" s="13"/>
      <c r="F410" s="103">
        <f t="shared" si="6"/>
        <v>0</v>
      </c>
    </row>
    <row r="411" spans="1:6" x14ac:dyDescent="0.25">
      <c r="A411" s="13" t="s">
        <v>700</v>
      </c>
      <c r="B411" s="54" t="s">
        <v>335</v>
      </c>
      <c r="C411" s="55" t="s">
        <v>2</v>
      </c>
      <c r="D411" s="68">
        <v>2</v>
      </c>
      <c r="E411" s="13"/>
      <c r="F411" s="103">
        <f t="shared" si="6"/>
        <v>0</v>
      </c>
    </row>
    <row r="412" spans="1:6" x14ac:dyDescent="0.25">
      <c r="A412" s="13" t="s">
        <v>701</v>
      </c>
      <c r="B412" s="54" t="s">
        <v>336</v>
      </c>
      <c r="C412" s="55" t="s">
        <v>2</v>
      </c>
      <c r="D412" s="68">
        <v>1</v>
      </c>
      <c r="E412" s="13"/>
      <c r="F412" s="103">
        <f t="shared" si="6"/>
        <v>0</v>
      </c>
    </row>
    <row r="413" spans="1:6" x14ac:dyDescent="0.25">
      <c r="A413" s="13" t="s">
        <v>702</v>
      </c>
      <c r="B413" s="54" t="s">
        <v>337</v>
      </c>
      <c r="C413" s="55" t="s">
        <v>2</v>
      </c>
      <c r="D413" s="68">
        <v>8</v>
      </c>
      <c r="E413" s="13"/>
      <c r="F413" s="103">
        <f t="shared" si="6"/>
        <v>0</v>
      </c>
    </row>
    <row r="414" spans="1:6" x14ac:dyDescent="0.25">
      <c r="A414" s="13" t="s">
        <v>338</v>
      </c>
      <c r="B414" s="54" t="s">
        <v>339</v>
      </c>
      <c r="C414" s="55"/>
      <c r="D414" s="68"/>
      <c r="E414" s="13"/>
      <c r="F414" s="103"/>
    </row>
    <row r="415" spans="1:6" x14ac:dyDescent="0.25">
      <c r="A415" s="13" t="s">
        <v>703</v>
      </c>
      <c r="B415" s="54" t="s">
        <v>340</v>
      </c>
      <c r="C415" s="55" t="s">
        <v>2</v>
      </c>
      <c r="D415" s="68">
        <v>12</v>
      </c>
      <c r="E415" s="13"/>
      <c r="F415" s="103">
        <f t="shared" si="6"/>
        <v>0</v>
      </c>
    </row>
    <row r="416" spans="1:6" x14ac:dyDescent="0.25">
      <c r="A416" s="13" t="s">
        <v>695</v>
      </c>
      <c r="B416" s="54" t="s">
        <v>341</v>
      </c>
      <c r="C416" s="55" t="s">
        <v>2</v>
      </c>
      <c r="D416" s="68">
        <v>12</v>
      </c>
      <c r="E416" s="13"/>
      <c r="F416" s="103">
        <f t="shared" si="6"/>
        <v>0</v>
      </c>
    </row>
    <row r="417" spans="1:6" x14ac:dyDescent="0.25">
      <c r="A417" s="13" t="s">
        <v>342</v>
      </c>
      <c r="B417" s="43" t="s">
        <v>343</v>
      </c>
      <c r="C417" s="56"/>
      <c r="D417" s="68"/>
      <c r="E417" s="13"/>
      <c r="F417" s="103"/>
    </row>
    <row r="418" spans="1:6" x14ac:dyDescent="0.25">
      <c r="A418" s="13" t="s">
        <v>704</v>
      </c>
      <c r="B418" s="54" t="s">
        <v>344</v>
      </c>
      <c r="C418" s="55" t="s">
        <v>2</v>
      </c>
      <c r="D418" s="68">
        <v>1</v>
      </c>
      <c r="E418" s="13"/>
      <c r="F418" s="103">
        <f t="shared" si="6"/>
        <v>0</v>
      </c>
    </row>
    <row r="419" spans="1:6" ht="156.75" x14ac:dyDescent="0.25">
      <c r="A419" s="13" t="s">
        <v>706</v>
      </c>
      <c r="B419" s="54" t="s">
        <v>345</v>
      </c>
      <c r="C419" s="55" t="s">
        <v>2</v>
      </c>
      <c r="D419" s="68">
        <v>3</v>
      </c>
      <c r="E419" s="13"/>
      <c r="F419" s="103">
        <f t="shared" si="6"/>
        <v>0</v>
      </c>
    </row>
    <row r="420" spans="1:6" x14ac:dyDescent="0.25">
      <c r="A420" s="13" t="s">
        <v>705</v>
      </c>
      <c r="B420" s="54" t="s">
        <v>346</v>
      </c>
      <c r="C420" s="55" t="s">
        <v>2</v>
      </c>
      <c r="D420" s="68">
        <v>0</v>
      </c>
      <c r="E420" s="13"/>
      <c r="F420" s="103">
        <f t="shared" si="6"/>
        <v>0</v>
      </c>
    </row>
    <row r="421" spans="1:6" x14ac:dyDescent="0.25">
      <c r="A421" s="13" t="s">
        <v>707</v>
      </c>
      <c r="B421" s="54" t="s">
        <v>347</v>
      </c>
      <c r="C421" s="55" t="s">
        <v>2</v>
      </c>
      <c r="D421" s="68">
        <v>1</v>
      </c>
      <c r="E421" s="13"/>
      <c r="F421" s="103">
        <f t="shared" si="6"/>
        <v>0</v>
      </c>
    </row>
    <row r="422" spans="1:6" x14ac:dyDescent="0.25">
      <c r="A422" s="13" t="s">
        <v>708</v>
      </c>
      <c r="B422" s="54" t="s">
        <v>348</v>
      </c>
      <c r="C422" s="55" t="s">
        <v>2</v>
      </c>
      <c r="D422" s="68">
        <v>1</v>
      </c>
      <c r="E422" s="13"/>
      <c r="F422" s="103">
        <f t="shared" si="6"/>
        <v>0</v>
      </c>
    </row>
    <row r="423" spans="1:6" x14ac:dyDescent="0.25">
      <c r="A423" s="13" t="s">
        <v>349</v>
      </c>
      <c r="B423" s="43" t="s">
        <v>350</v>
      </c>
      <c r="C423" s="56"/>
      <c r="D423" s="68"/>
      <c r="E423" s="13"/>
      <c r="F423" s="103"/>
    </row>
    <row r="424" spans="1:6" ht="42.75" x14ac:dyDescent="0.25">
      <c r="A424" s="13" t="s">
        <v>709</v>
      </c>
      <c r="B424" s="54" t="s">
        <v>351</v>
      </c>
      <c r="C424" s="55" t="s">
        <v>2</v>
      </c>
      <c r="D424" s="68">
        <v>1</v>
      </c>
      <c r="E424" s="13"/>
      <c r="F424" s="103">
        <f t="shared" si="6"/>
        <v>0</v>
      </c>
    </row>
    <row r="425" spans="1:6" x14ac:dyDescent="0.25">
      <c r="A425" s="13" t="s">
        <v>352</v>
      </c>
      <c r="B425" s="43" t="s">
        <v>353</v>
      </c>
      <c r="C425" s="56"/>
      <c r="D425" s="68"/>
      <c r="E425" s="13"/>
      <c r="F425" s="103"/>
    </row>
    <row r="426" spans="1:6" x14ac:dyDescent="0.25">
      <c r="A426" s="13" t="s">
        <v>710</v>
      </c>
      <c r="B426" s="20" t="s">
        <v>354</v>
      </c>
      <c r="C426" s="55" t="s">
        <v>2</v>
      </c>
      <c r="D426" s="68">
        <v>4</v>
      </c>
      <c r="E426" s="13"/>
      <c r="F426" s="103">
        <f t="shared" si="6"/>
        <v>0</v>
      </c>
    </row>
    <row r="427" spans="1:6" x14ac:dyDescent="0.25">
      <c r="A427" s="13" t="s">
        <v>711</v>
      </c>
      <c r="B427" s="87" t="s">
        <v>355</v>
      </c>
      <c r="C427" s="47" t="s">
        <v>2</v>
      </c>
      <c r="D427" s="68">
        <v>1</v>
      </c>
      <c r="E427" s="13"/>
      <c r="F427" s="103">
        <f t="shared" si="6"/>
        <v>0</v>
      </c>
    </row>
    <row r="428" spans="1:6" ht="15.75" x14ac:dyDescent="0.25">
      <c r="A428" s="93">
        <v>4</v>
      </c>
      <c r="B428" s="94" t="s">
        <v>356</v>
      </c>
      <c r="C428" s="93"/>
      <c r="D428" s="93"/>
      <c r="E428" s="95"/>
      <c r="F428" s="96">
        <f>SUM(F429:F475)</f>
        <v>0</v>
      </c>
    </row>
    <row r="429" spans="1:6" x14ac:dyDescent="0.25">
      <c r="A429" s="13" t="s">
        <v>357</v>
      </c>
      <c r="B429" s="87" t="s">
        <v>754</v>
      </c>
      <c r="C429" s="47" t="s">
        <v>755</v>
      </c>
      <c r="D429" s="68"/>
      <c r="E429" s="13"/>
      <c r="F429" s="103"/>
    </row>
    <row r="430" spans="1:6" x14ac:dyDescent="0.25">
      <c r="A430" s="13" t="s">
        <v>715</v>
      </c>
      <c r="B430" s="87" t="s">
        <v>756</v>
      </c>
      <c r="C430" s="47" t="s">
        <v>2</v>
      </c>
      <c r="D430" s="68">
        <v>26</v>
      </c>
      <c r="E430" s="13"/>
      <c r="F430" s="103">
        <f t="shared" ref="F430" si="7">ROUND((D430*E430),2)</f>
        <v>0</v>
      </c>
    </row>
    <row r="431" spans="1:6" x14ac:dyDescent="0.25">
      <c r="A431" s="13" t="s">
        <v>716</v>
      </c>
      <c r="B431" s="87" t="s">
        <v>757</v>
      </c>
      <c r="C431" s="47" t="s">
        <v>2</v>
      </c>
      <c r="D431" s="68">
        <v>4</v>
      </c>
      <c r="E431" s="13"/>
      <c r="F431" s="103">
        <f t="shared" ref="F431:F475" si="8">ROUND((D431*E431),2)</f>
        <v>0</v>
      </c>
    </row>
    <row r="432" spans="1:6" x14ac:dyDescent="0.25">
      <c r="A432" s="13" t="s">
        <v>717</v>
      </c>
      <c r="B432" s="87" t="s">
        <v>758</v>
      </c>
      <c r="C432" s="47" t="s">
        <v>2</v>
      </c>
      <c r="D432" s="68">
        <v>16</v>
      </c>
      <c r="E432" s="13"/>
      <c r="F432" s="103">
        <f t="shared" si="8"/>
        <v>0</v>
      </c>
    </row>
    <row r="433" spans="1:6" x14ac:dyDescent="0.25">
      <c r="A433" s="13" t="s">
        <v>718</v>
      </c>
      <c r="B433" s="87" t="s">
        <v>759</v>
      </c>
      <c r="C433" s="47" t="s">
        <v>2</v>
      </c>
      <c r="D433" s="68">
        <v>4</v>
      </c>
      <c r="E433" s="13"/>
      <c r="F433" s="103">
        <f t="shared" si="8"/>
        <v>0</v>
      </c>
    </row>
    <row r="434" spans="1:6" x14ac:dyDescent="0.25">
      <c r="A434" s="13" t="s">
        <v>719</v>
      </c>
      <c r="B434" s="87" t="s">
        <v>760</v>
      </c>
      <c r="C434" s="47" t="s">
        <v>2</v>
      </c>
      <c r="D434" s="68">
        <v>11</v>
      </c>
      <c r="E434" s="13"/>
      <c r="F434" s="103">
        <f t="shared" si="8"/>
        <v>0</v>
      </c>
    </row>
    <row r="435" spans="1:6" x14ac:dyDescent="0.25">
      <c r="A435" s="13" t="s">
        <v>803</v>
      </c>
      <c r="B435" s="87" t="s">
        <v>761</v>
      </c>
      <c r="C435" s="47" t="s">
        <v>2</v>
      </c>
      <c r="D435" s="68">
        <v>28</v>
      </c>
      <c r="E435" s="13"/>
      <c r="F435" s="103">
        <f t="shared" si="8"/>
        <v>0</v>
      </c>
    </row>
    <row r="436" spans="1:6" x14ac:dyDescent="0.25">
      <c r="A436" s="13" t="s">
        <v>804</v>
      </c>
      <c r="B436" s="87" t="s">
        <v>762</v>
      </c>
      <c r="C436" s="47" t="s">
        <v>2</v>
      </c>
      <c r="D436" s="68">
        <v>17</v>
      </c>
      <c r="E436" s="13"/>
      <c r="F436" s="103">
        <f t="shared" si="8"/>
        <v>0</v>
      </c>
    </row>
    <row r="437" spans="1:6" x14ac:dyDescent="0.25">
      <c r="A437" s="13" t="s">
        <v>805</v>
      </c>
      <c r="B437" s="87" t="s">
        <v>763</v>
      </c>
      <c r="C437" s="47" t="s">
        <v>2</v>
      </c>
      <c r="D437" s="68">
        <v>62</v>
      </c>
      <c r="E437" s="13"/>
      <c r="F437" s="103">
        <f t="shared" si="8"/>
        <v>0</v>
      </c>
    </row>
    <row r="438" spans="1:6" x14ac:dyDescent="0.25">
      <c r="A438" s="13" t="s">
        <v>806</v>
      </c>
      <c r="B438" s="87" t="s">
        <v>764</v>
      </c>
      <c r="C438" s="47" t="s">
        <v>2</v>
      </c>
      <c r="D438" s="68">
        <v>54</v>
      </c>
      <c r="E438" s="13"/>
      <c r="F438" s="103">
        <f t="shared" si="8"/>
        <v>0</v>
      </c>
    </row>
    <row r="439" spans="1:6" x14ac:dyDescent="0.25">
      <c r="A439" s="13" t="s">
        <v>807</v>
      </c>
      <c r="B439" s="87" t="s">
        <v>765</v>
      </c>
      <c r="C439" s="47" t="s">
        <v>2</v>
      </c>
      <c r="D439" s="68">
        <v>5</v>
      </c>
      <c r="E439" s="13"/>
      <c r="F439" s="103">
        <f t="shared" si="8"/>
        <v>0</v>
      </c>
    </row>
    <row r="440" spans="1:6" x14ac:dyDescent="0.25">
      <c r="A440" s="13" t="s">
        <v>808</v>
      </c>
      <c r="B440" s="87" t="s">
        <v>766</v>
      </c>
      <c r="C440" s="47" t="s">
        <v>2</v>
      </c>
      <c r="D440" s="68">
        <v>63</v>
      </c>
      <c r="E440" s="13"/>
      <c r="F440" s="103">
        <f t="shared" si="8"/>
        <v>0</v>
      </c>
    </row>
    <row r="441" spans="1:6" ht="28.5" x14ac:dyDescent="0.25">
      <c r="A441" s="13" t="s">
        <v>809</v>
      </c>
      <c r="B441" s="87" t="s">
        <v>767</v>
      </c>
      <c r="C441" s="47" t="s">
        <v>2</v>
      </c>
      <c r="D441" s="68">
        <v>20</v>
      </c>
      <c r="E441" s="13"/>
      <c r="F441" s="103">
        <f t="shared" si="8"/>
        <v>0</v>
      </c>
    </row>
    <row r="442" spans="1:6" x14ac:dyDescent="0.25">
      <c r="A442" s="13" t="s">
        <v>810</v>
      </c>
      <c r="B442" s="87" t="s">
        <v>768</v>
      </c>
      <c r="C442" s="47" t="s">
        <v>2</v>
      </c>
      <c r="D442" s="68">
        <v>20</v>
      </c>
      <c r="E442" s="13"/>
      <c r="F442" s="103">
        <f t="shared" si="8"/>
        <v>0</v>
      </c>
    </row>
    <row r="443" spans="1:6" x14ac:dyDescent="0.25">
      <c r="A443" s="13" t="s">
        <v>358</v>
      </c>
      <c r="B443" s="87" t="s">
        <v>769</v>
      </c>
      <c r="C443" s="47"/>
      <c r="D443" s="68"/>
      <c r="E443" s="13"/>
      <c r="F443" s="103">
        <f t="shared" si="8"/>
        <v>0</v>
      </c>
    </row>
    <row r="444" spans="1:6" x14ac:dyDescent="0.25">
      <c r="A444" s="13" t="s">
        <v>712</v>
      </c>
      <c r="B444" s="87" t="s">
        <v>770</v>
      </c>
      <c r="C444" s="47" t="s">
        <v>771</v>
      </c>
      <c r="D444" s="68">
        <f>69</f>
        <v>69</v>
      </c>
      <c r="E444" s="13"/>
      <c r="F444" s="103">
        <f t="shared" si="8"/>
        <v>0</v>
      </c>
    </row>
    <row r="445" spans="1:6" x14ac:dyDescent="0.25">
      <c r="A445" s="13" t="s">
        <v>713</v>
      </c>
      <c r="B445" s="87" t="s">
        <v>772</v>
      </c>
      <c r="C445" s="47" t="s">
        <v>771</v>
      </c>
      <c r="D445" s="68">
        <v>110</v>
      </c>
      <c r="E445" s="13"/>
      <c r="F445" s="103">
        <f t="shared" si="8"/>
        <v>0</v>
      </c>
    </row>
    <row r="446" spans="1:6" x14ac:dyDescent="0.25">
      <c r="A446" s="13" t="s">
        <v>714</v>
      </c>
      <c r="B446" s="87" t="s">
        <v>773</v>
      </c>
      <c r="C446" s="47" t="s">
        <v>771</v>
      </c>
      <c r="D446" s="68">
        <f>2*15+22</f>
        <v>52</v>
      </c>
      <c r="E446" s="13"/>
      <c r="F446" s="103">
        <f t="shared" si="8"/>
        <v>0</v>
      </c>
    </row>
    <row r="447" spans="1:6" x14ac:dyDescent="0.25">
      <c r="A447" s="13" t="s">
        <v>720</v>
      </c>
      <c r="B447" s="87" t="s">
        <v>774</v>
      </c>
      <c r="C447" s="47" t="s">
        <v>771</v>
      </c>
      <c r="D447" s="68">
        <f>128+25</f>
        <v>153</v>
      </c>
      <c r="E447" s="13"/>
      <c r="F447" s="103">
        <f t="shared" si="8"/>
        <v>0</v>
      </c>
    </row>
    <row r="448" spans="1:6" x14ac:dyDescent="0.25">
      <c r="A448" s="13" t="s">
        <v>721</v>
      </c>
      <c r="B448" s="87" t="s">
        <v>775</v>
      </c>
      <c r="C448" s="47" t="s">
        <v>771</v>
      </c>
      <c r="D448" s="68">
        <f>8+8</f>
        <v>16</v>
      </c>
      <c r="E448" s="13"/>
      <c r="F448" s="103">
        <f t="shared" si="8"/>
        <v>0</v>
      </c>
    </row>
    <row r="449" spans="1:6" x14ac:dyDescent="0.25">
      <c r="A449" s="13" t="s">
        <v>722</v>
      </c>
      <c r="B449" s="87" t="s">
        <v>776</v>
      </c>
      <c r="C449" s="47" t="s">
        <v>771</v>
      </c>
      <c r="D449" s="68">
        <f>7*15+15+2*15+32+84+58+98+29+85+32+25+85+58+10+30+57+57+42+45</f>
        <v>977</v>
      </c>
      <c r="E449" s="13"/>
      <c r="F449" s="103">
        <f t="shared" si="8"/>
        <v>0</v>
      </c>
    </row>
    <row r="450" spans="1:6" x14ac:dyDescent="0.25">
      <c r="A450" s="13" t="s">
        <v>723</v>
      </c>
      <c r="B450" s="87" t="s">
        <v>777</v>
      </c>
      <c r="C450" s="47" t="s">
        <v>771</v>
      </c>
      <c r="D450" s="68">
        <f>101+62+33</f>
        <v>196</v>
      </c>
      <c r="E450" s="13"/>
      <c r="F450" s="103">
        <f t="shared" si="8"/>
        <v>0</v>
      </c>
    </row>
    <row r="451" spans="1:6" x14ac:dyDescent="0.25">
      <c r="A451" s="13" t="s">
        <v>724</v>
      </c>
      <c r="B451" s="87" t="s">
        <v>778</v>
      </c>
      <c r="C451" s="47" t="s">
        <v>771</v>
      </c>
      <c r="D451" s="68">
        <f>(101+62+33)*1.15+(32+84+58+98+29+85+32+25)*1.15+(85+90+10+30+57+57+42+45)*1.15</f>
        <v>1213.25</v>
      </c>
      <c r="E451" s="13"/>
      <c r="F451" s="103">
        <f t="shared" si="8"/>
        <v>0</v>
      </c>
    </row>
    <row r="452" spans="1:6" x14ac:dyDescent="0.25">
      <c r="A452" s="13" t="s">
        <v>725</v>
      </c>
      <c r="B452" s="87" t="s">
        <v>779</v>
      </c>
      <c r="C452" s="47" t="s">
        <v>771</v>
      </c>
      <c r="D452" s="68">
        <f>7*15*1.15+2*15*1.15</f>
        <v>155.25</v>
      </c>
      <c r="E452" s="13"/>
      <c r="F452" s="103">
        <f t="shared" si="8"/>
        <v>0</v>
      </c>
    </row>
    <row r="453" spans="1:6" x14ac:dyDescent="0.25">
      <c r="A453" s="13" t="s">
        <v>726</v>
      </c>
      <c r="B453" s="87" t="s">
        <v>780</v>
      </c>
      <c r="C453" s="47" t="s">
        <v>771</v>
      </c>
      <c r="D453" s="68">
        <f>15*1.15</f>
        <v>17.25</v>
      </c>
      <c r="E453" s="13"/>
      <c r="F453" s="103">
        <f t="shared" si="8"/>
        <v>0</v>
      </c>
    </row>
    <row r="454" spans="1:6" x14ac:dyDescent="0.25">
      <c r="A454" s="13" t="s">
        <v>727</v>
      </c>
      <c r="B454" s="87" t="s">
        <v>781</v>
      </c>
      <c r="C454" s="47" t="s">
        <v>771</v>
      </c>
      <c r="D454" s="68">
        <f>8*1.15</f>
        <v>9.1999999999999993</v>
      </c>
      <c r="E454" s="13"/>
      <c r="F454" s="103">
        <f t="shared" si="8"/>
        <v>0</v>
      </c>
    </row>
    <row r="455" spans="1:6" x14ac:dyDescent="0.25">
      <c r="A455" s="13" t="s">
        <v>728</v>
      </c>
      <c r="B455" s="87" t="s">
        <v>782</v>
      </c>
      <c r="C455" s="47" t="s">
        <v>771</v>
      </c>
      <c r="D455" s="68">
        <f>(8+22)*1.15</f>
        <v>34.5</v>
      </c>
      <c r="E455" s="13"/>
      <c r="F455" s="103">
        <f t="shared" si="8"/>
        <v>0</v>
      </c>
    </row>
    <row r="456" spans="1:6" x14ac:dyDescent="0.25">
      <c r="A456" s="13" t="s">
        <v>729</v>
      </c>
      <c r="B456" s="87" t="s">
        <v>783</v>
      </c>
      <c r="C456" s="47" t="s">
        <v>771</v>
      </c>
      <c r="D456" s="68">
        <f>128*1.15</f>
        <v>147.19999999999999</v>
      </c>
      <c r="E456" s="13"/>
      <c r="F456" s="103">
        <f t="shared" si="8"/>
        <v>0</v>
      </c>
    </row>
    <row r="457" spans="1:6" x14ac:dyDescent="0.25">
      <c r="A457" s="13" t="s">
        <v>811</v>
      </c>
      <c r="B457" s="87" t="s">
        <v>784</v>
      </c>
      <c r="C457" s="47" t="s">
        <v>771</v>
      </c>
      <c r="D457" s="68">
        <f>2*15*1.15</f>
        <v>34.5</v>
      </c>
      <c r="E457" s="13"/>
      <c r="F457" s="103">
        <f t="shared" si="8"/>
        <v>0</v>
      </c>
    </row>
    <row r="458" spans="1:6" x14ac:dyDescent="0.25">
      <c r="A458" s="13" t="s">
        <v>812</v>
      </c>
      <c r="B458" s="87" t="s">
        <v>785</v>
      </c>
      <c r="C458" s="47" t="s">
        <v>771</v>
      </c>
      <c r="D458" s="68">
        <f>110*1.15</f>
        <v>126.49999999999999</v>
      </c>
      <c r="E458" s="13"/>
      <c r="F458" s="103">
        <f t="shared" si="8"/>
        <v>0</v>
      </c>
    </row>
    <row r="459" spans="1:6" x14ac:dyDescent="0.25">
      <c r="A459" s="13" t="s">
        <v>813</v>
      </c>
      <c r="B459" s="87" t="s">
        <v>786</v>
      </c>
      <c r="C459" s="47" t="s">
        <v>771</v>
      </c>
      <c r="D459" s="68">
        <f>69*1.15</f>
        <v>79.349999999999994</v>
      </c>
      <c r="E459" s="13"/>
      <c r="F459" s="103">
        <f t="shared" si="8"/>
        <v>0</v>
      </c>
    </row>
    <row r="460" spans="1:6" x14ac:dyDescent="0.25">
      <c r="A460" s="13" t="s">
        <v>814</v>
      </c>
      <c r="B460" s="87" t="s">
        <v>787</v>
      </c>
      <c r="C460" s="47" t="s">
        <v>771</v>
      </c>
      <c r="D460" s="68">
        <f>(37+58+12)*1.15</f>
        <v>123.05</v>
      </c>
      <c r="E460" s="13"/>
      <c r="F460" s="103">
        <f t="shared" si="8"/>
        <v>0</v>
      </c>
    </row>
    <row r="461" spans="1:6" x14ac:dyDescent="0.25">
      <c r="A461" s="13" t="s">
        <v>359</v>
      </c>
      <c r="B461" s="87" t="s">
        <v>788</v>
      </c>
      <c r="C461" s="47"/>
      <c r="D461" s="68"/>
      <c r="E461" s="13"/>
      <c r="F461" s="103">
        <f t="shared" si="8"/>
        <v>0</v>
      </c>
    </row>
    <row r="462" spans="1:6" x14ac:dyDescent="0.25">
      <c r="A462" s="13" t="s">
        <v>730</v>
      </c>
      <c r="B462" s="87" t="s">
        <v>789</v>
      </c>
      <c r="C462" s="47" t="s">
        <v>2</v>
      </c>
      <c r="D462" s="68">
        <v>1</v>
      </c>
      <c r="E462" s="13"/>
      <c r="F462" s="103">
        <f t="shared" si="8"/>
        <v>0</v>
      </c>
    </row>
    <row r="463" spans="1:6" ht="28.5" x14ac:dyDescent="0.25">
      <c r="A463" s="13" t="s">
        <v>731</v>
      </c>
      <c r="B463" s="87" t="s">
        <v>790</v>
      </c>
      <c r="C463" s="47" t="s">
        <v>2</v>
      </c>
      <c r="D463" s="68">
        <v>1</v>
      </c>
      <c r="E463" s="13"/>
      <c r="F463" s="103">
        <f t="shared" si="8"/>
        <v>0</v>
      </c>
    </row>
    <row r="464" spans="1:6" ht="28.5" x14ac:dyDescent="0.25">
      <c r="A464" s="13" t="s">
        <v>732</v>
      </c>
      <c r="B464" s="87" t="s">
        <v>791</v>
      </c>
      <c r="C464" s="47" t="s">
        <v>2</v>
      </c>
      <c r="D464" s="68">
        <v>1</v>
      </c>
      <c r="E464" s="13"/>
      <c r="F464" s="103">
        <f t="shared" si="8"/>
        <v>0</v>
      </c>
    </row>
    <row r="465" spans="1:6" x14ac:dyDescent="0.25">
      <c r="A465" s="13" t="s">
        <v>733</v>
      </c>
      <c r="B465" s="87" t="s">
        <v>792</v>
      </c>
      <c r="C465" s="47" t="s">
        <v>2</v>
      </c>
      <c r="D465" s="68">
        <v>1</v>
      </c>
      <c r="E465" s="13"/>
      <c r="F465" s="103">
        <f t="shared" si="8"/>
        <v>0</v>
      </c>
    </row>
    <row r="466" spans="1:6" x14ac:dyDescent="0.25">
      <c r="A466" s="13" t="s">
        <v>734</v>
      </c>
      <c r="B466" s="87" t="s">
        <v>793</v>
      </c>
      <c r="C466" s="47" t="s">
        <v>2</v>
      </c>
      <c r="D466" s="68">
        <v>1</v>
      </c>
      <c r="E466" s="13"/>
      <c r="F466" s="103">
        <f t="shared" si="8"/>
        <v>0</v>
      </c>
    </row>
    <row r="467" spans="1:6" ht="42.75" x14ac:dyDescent="0.25">
      <c r="A467" s="13" t="s">
        <v>735</v>
      </c>
      <c r="B467" s="87" t="s">
        <v>794</v>
      </c>
      <c r="C467" s="47" t="s">
        <v>2</v>
      </c>
      <c r="D467" s="68">
        <v>2</v>
      </c>
      <c r="E467" s="13"/>
      <c r="F467" s="103">
        <f t="shared" si="8"/>
        <v>0</v>
      </c>
    </row>
    <row r="468" spans="1:6" x14ac:dyDescent="0.25">
      <c r="A468" s="13" t="s">
        <v>736</v>
      </c>
      <c r="B468" s="87" t="s">
        <v>795</v>
      </c>
      <c r="C468" s="47" t="s">
        <v>2</v>
      </c>
      <c r="D468" s="68">
        <v>25</v>
      </c>
      <c r="E468" s="13"/>
      <c r="F468" s="103">
        <f t="shared" si="8"/>
        <v>0</v>
      </c>
    </row>
    <row r="469" spans="1:6" x14ac:dyDescent="0.25">
      <c r="A469" s="13" t="s">
        <v>737</v>
      </c>
      <c r="B469" s="87" t="s">
        <v>796</v>
      </c>
      <c r="C469" s="47" t="s">
        <v>2</v>
      </c>
      <c r="D469" s="68">
        <v>3</v>
      </c>
      <c r="E469" s="13"/>
      <c r="F469" s="103">
        <f t="shared" si="8"/>
        <v>0</v>
      </c>
    </row>
    <row r="470" spans="1:6" x14ac:dyDescent="0.25">
      <c r="A470" s="13" t="s">
        <v>738</v>
      </c>
      <c r="B470" s="87" t="s">
        <v>797</v>
      </c>
      <c r="C470" s="47" t="s">
        <v>2</v>
      </c>
      <c r="D470" s="68">
        <v>1</v>
      </c>
      <c r="E470" s="13"/>
      <c r="F470" s="103">
        <f t="shared" si="8"/>
        <v>0</v>
      </c>
    </row>
    <row r="471" spans="1:6" ht="28.5" x14ac:dyDescent="0.25">
      <c r="A471" s="13" t="s">
        <v>739</v>
      </c>
      <c r="B471" s="87" t="s">
        <v>798</v>
      </c>
      <c r="C471" s="47" t="s">
        <v>2</v>
      </c>
      <c r="D471" s="68">
        <v>1</v>
      </c>
      <c r="E471" s="13"/>
      <c r="F471" s="103">
        <f t="shared" si="8"/>
        <v>0</v>
      </c>
    </row>
    <row r="472" spans="1:6" x14ac:dyDescent="0.25">
      <c r="A472" s="13">
        <v>4.4000000000000004</v>
      </c>
      <c r="B472" s="87" t="s">
        <v>799</v>
      </c>
      <c r="C472" s="47"/>
      <c r="D472" s="68"/>
      <c r="E472" s="13"/>
      <c r="F472" s="103">
        <f t="shared" si="8"/>
        <v>0</v>
      </c>
    </row>
    <row r="473" spans="1:6" ht="28.5" x14ac:dyDescent="0.25">
      <c r="A473" s="13" t="s">
        <v>815</v>
      </c>
      <c r="B473" s="87" t="s">
        <v>800</v>
      </c>
      <c r="C473" s="47" t="s">
        <v>771</v>
      </c>
      <c r="D473" s="68">
        <f>(12+58+37)*3</f>
        <v>321</v>
      </c>
      <c r="E473" s="13"/>
      <c r="F473" s="103">
        <f t="shared" si="8"/>
        <v>0</v>
      </c>
    </row>
    <row r="474" spans="1:6" x14ac:dyDescent="0.25">
      <c r="A474" s="13">
        <v>4.5</v>
      </c>
      <c r="B474" s="87" t="s">
        <v>801</v>
      </c>
      <c r="C474" s="47"/>
      <c r="D474" s="68"/>
      <c r="E474" s="13"/>
      <c r="F474" s="103">
        <f t="shared" si="8"/>
        <v>0</v>
      </c>
    </row>
    <row r="475" spans="1:6" ht="28.5" x14ac:dyDescent="0.25">
      <c r="A475" s="13" t="s">
        <v>816</v>
      </c>
      <c r="B475" s="87" t="s">
        <v>802</v>
      </c>
      <c r="C475" s="47" t="s">
        <v>2</v>
      </c>
      <c r="D475" s="68">
        <v>2</v>
      </c>
      <c r="E475" s="13"/>
      <c r="F475" s="103">
        <f t="shared" si="8"/>
        <v>0</v>
      </c>
    </row>
    <row r="477" spans="1:6" x14ac:dyDescent="0.25">
      <c r="D477" s="98" t="s">
        <v>740</v>
      </c>
      <c r="E477" s="99"/>
      <c r="F477" s="100">
        <f>F428+F184+F105+F5</f>
        <v>0</v>
      </c>
    </row>
    <row r="478" spans="1:6" x14ac:dyDescent="0.25">
      <c r="B478" s="10"/>
      <c r="D478" s="98" t="s">
        <v>741</v>
      </c>
      <c r="E478" s="99"/>
      <c r="F478" s="100">
        <f>F477*10%</f>
        <v>0</v>
      </c>
    </row>
    <row r="479" spans="1:6" x14ac:dyDescent="0.25">
      <c r="D479" s="98" t="s">
        <v>742</v>
      </c>
      <c r="E479" s="99"/>
      <c r="F479" s="100">
        <f>F477*5%</f>
        <v>0</v>
      </c>
    </row>
    <row r="480" spans="1:6" x14ac:dyDescent="0.25">
      <c r="D480" s="98" t="s">
        <v>743</v>
      </c>
      <c r="E480" s="99"/>
      <c r="F480" s="100">
        <f>F477*5%</f>
        <v>0</v>
      </c>
    </row>
    <row r="481" spans="2:6" x14ac:dyDescent="0.25">
      <c r="D481" s="98" t="s">
        <v>744</v>
      </c>
      <c r="E481" s="99"/>
      <c r="F481" s="100">
        <f>F480*19%</f>
        <v>0</v>
      </c>
    </row>
    <row r="482" spans="2:6" ht="15" x14ac:dyDescent="0.25">
      <c r="D482" s="98" t="s">
        <v>745</v>
      </c>
      <c r="E482" s="99"/>
      <c r="F482" s="101">
        <f>SUM(F477:F481)</f>
        <v>0</v>
      </c>
    </row>
    <row r="483" spans="2:6" x14ac:dyDescent="0.25">
      <c r="D483" s="59"/>
    </row>
    <row r="484" spans="2:6" x14ac:dyDescent="0.25">
      <c r="B484" s="102"/>
      <c r="D484" s="59"/>
    </row>
    <row r="485" spans="2:6" x14ac:dyDescent="0.25">
      <c r="B485" s="57" t="s">
        <v>747</v>
      </c>
      <c r="D485" s="59"/>
    </row>
    <row r="487" spans="2:6" x14ac:dyDescent="0.2">
      <c r="B487" s="63"/>
      <c r="C487" s="64"/>
      <c r="D487" s="64"/>
      <c r="E487" s="65"/>
      <c r="F487" s="62"/>
    </row>
  </sheetData>
  <mergeCells count="2">
    <mergeCell ref="A1:F1"/>
    <mergeCell ref="A2:F2"/>
  </mergeCells>
  <phoneticPr fontId="12"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Marquez</dc:creator>
  <cp:lastModifiedBy>JUAN PABLO RAMIREZ GONZALEZ</cp:lastModifiedBy>
  <dcterms:created xsi:type="dcterms:W3CDTF">2025-08-26T18:11:18Z</dcterms:created>
  <dcterms:modified xsi:type="dcterms:W3CDTF">2025-11-20T22:41:34Z</dcterms:modified>
</cp:coreProperties>
</file>